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okumente\Streetball Turnier 2019\"/>
    </mc:Choice>
  </mc:AlternateContent>
  <bookViews>
    <workbookView xWindow="0" yWindow="0" windowWidth="38400" windowHeight="12300"/>
  </bookViews>
  <sheets>
    <sheet name="Spielplan" sheetId="1" r:id="rId1"/>
    <sheet name="Spiele und Kampfgericht" sheetId="2" r:id="rId2"/>
    <sheet name="U18-Turnier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" i="1" l="1"/>
  <c r="J13" i="3"/>
  <c r="J14" i="3"/>
  <c r="J15" i="3"/>
  <c r="J16" i="3"/>
  <c r="J17" i="3"/>
  <c r="J18" i="3"/>
  <c r="J19" i="3"/>
  <c r="J20" i="3"/>
  <c r="J21" i="3"/>
  <c r="J22" i="3"/>
  <c r="J23" i="3"/>
  <c r="J12" i="3"/>
  <c r="V12" i="3"/>
  <c r="Z12" i="3" s="1"/>
  <c r="V13" i="3"/>
  <c r="Z13" i="3" s="1"/>
  <c r="V14" i="3"/>
  <c r="V19" i="3" s="1"/>
  <c r="W19" i="3" s="1"/>
  <c r="V11" i="3"/>
  <c r="B23" i="3"/>
  <c r="V17" i="3" l="1"/>
  <c r="W17" i="3" s="1"/>
  <c r="AA14" i="3"/>
  <c r="W11" i="3"/>
  <c r="AA13" i="3"/>
  <c r="Y13" i="3" s="1"/>
  <c r="W13" i="3"/>
  <c r="AA12" i="3"/>
  <c r="W12" i="3"/>
  <c r="AA11" i="3"/>
  <c r="Z11" i="3"/>
  <c r="V16" i="3"/>
  <c r="W16" i="3" s="1"/>
  <c r="Z14" i="3"/>
  <c r="V18" i="3"/>
  <c r="W18" i="3" s="1"/>
  <c r="W14" i="3"/>
  <c r="X14" i="3" s="1"/>
  <c r="J49" i="2"/>
  <c r="J45" i="2"/>
  <c r="J41" i="2"/>
  <c r="J39" i="2"/>
  <c r="J35" i="2"/>
  <c r="J33" i="2"/>
  <c r="J29" i="2"/>
  <c r="J27" i="2"/>
  <c r="J11" i="2"/>
  <c r="J9" i="2"/>
  <c r="J7" i="2"/>
  <c r="J5" i="2"/>
  <c r="J23" i="2"/>
  <c r="J21" i="2"/>
  <c r="J19" i="2"/>
  <c r="J17" i="2"/>
  <c r="J15" i="2"/>
  <c r="Y14" i="3" l="1"/>
  <c r="X12" i="3"/>
  <c r="X11" i="3"/>
  <c r="X13" i="3"/>
  <c r="Y11" i="3"/>
  <c r="AB11" i="3" s="1"/>
  <c r="AB13" i="3"/>
  <c r="AB14" i="3"/>
  <c r="Y12" i="3"/>
  <c r="AB12" i="3" s="1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13" i="2"/>
  <c r="A114" i="2"/>
  <c r="C114" i="2"/>
  <c r="D114" i="2"/>
  <c r="A115" i="2"/>
  <c r="C115" i="2"/>
  <c r="D115" i="2"/>
  <c r="A116" i="2"/>
  <c r="C116" i="2"/>
  <c r="D116" i="2"/>
  <c r="A117" i="2"/>
  <c r="C117" i="2"/>
  <c r="D117" i="2"/>
  <c r="A118" i="2"/>
  <c r="C118" i="2"/>
  <c r="D118" i="2"/>
  <c r="A119" i="2"/>
  <c r="C119" i="2"/>
  <c r="D119" i="2"/>
  <c r="A120" i="2"/>
  <c r="C120" i="2"/>
  <c r="D120" i="2"/>
  <c r="A121" i="2"/>
  <c r="C121" i="2"/>
  <c r="D121" i="2"/>
  <c r="A122" i="2"/>
  <c r="C122" i="2"/>
  <c r="D122" i="2"/>
  <c r="A123" i="2"/>
  <c r="C123" i="2"/>
  <c r="D123" i="2"/>
  <c r="A124" i="2"/>
  <c r="C124" i="2"/>
  <c r="D124" i="2"/>
  <c r="A125" i="2"/>
  <c r="C125" i="2"/>
  <c r="D125" i="2"/>
  <c r="A126" i="2"/>
  <c r="C126" i="2"/>
  <c r="D126" i="2"/>
  <c r="A127" i="2"/>
  <c r="C127" i="2"/>
  <c r="D127" i="2"/>
  <c r="B113" i="2"/>
  <c r="C113" i="2"/>
  <c r="D113" i="2"/>
  <c r="A113" i="2"/>
  <c r="A105" i="2"/>
  <c r="A106" i="2"/>
  <c r="A107" i="2"/>
  <c r="A108" i="2"/>
  <c r="A109" i="2"/>
  <c r="I115" i="2" s="1"/>
  <c r="A104" i="2"/>
  <c r="I127" i="2" s="1"/>
  <c r="I120" i="2"/>
  <c r="I117" i="2"/>
  <c r="I113" i="2"/>
  <c r="I123" i="2"/>
  <c r="E65" i="2"/>
  <c r="E66" i="2"/>
  <c r="E67" i="2"/>
  <c r="E68" i="2"/>
  <c r="E69" i="2"/>
  <c r="E70" i="2"/>
  <c r="E72" i="2"/>
  <c r="E73" i="2"/>
  <c r="E74" i="2"/>
  <c r="E75" i="2"/>
  <c r="E76" i="2"/>
  <c r="E77" i="2"/>
  <c r="E63" i="2"/>
  <c r="A64" i="2"/>
  <c r="C64" i="2"/>
  <c r="D64" i="2"/>
  <c r="A65" i="2"/>
  <c r="C65" i="2"/>
  <c r="D65" i="2"/>
  <c r="A66" i="2"/>
  <c r="C66" i="2"/>
  <c r="D66" i="2"/>
  <c r="A67" i="2"/>
  <c r="C67" i="2"/>
  <c r="D67" i="2"/>
  <c r="A68" i="2"/>
  <c r="D68" i="2"/>
  <c r="A69" i="2"/>
  <c r="C69" i="2"/>
  <c r="D69" i="2"/>
  <c r="A70" i="2"/>
  <c r="C70" i="2"/>
  <c r="D70" i="2"/>
  <c r="A71" i="2"/>
  <c r="C71" i="2"/>
  <c r="D71" i="2"/>
  <c r="A72" i="2"/>
  <c r="C72" i="2"/>
  <c r="D72" i="2"/>
  <c r="A73" i="2"/>
  <c r="D73" i="2"/>
  <c r="A74" i="2"/>
  <c r="C74" i="2"/>
  <c r="D74" i="2"/>
  <c r="A75" i="2"/>
  <c r="D75" i="2"/>
  <c r="A76" i="2"/>
  <c r="C76" i="2"/>
  <c r="D76" i="2"/>
  <c r="A77" i="2"/>
  <c r="C77" i="2"/>
  <c r="D77" i="2"/>
  <c r="B63" i="2"/>
  <c r="C63" i="2"/>
  <c r="D63" i="2"/>
  <c r="A63" i="2"/>
  <c r="I63" i="2"/>
  <c r="A55" i="2"/>
  <c r="A56" i="2"/>
  <c r="A57" i="2"/>
  <c r="A58" i="2"/>
  <c r="I70" i="2" s="1"/>
  <c r="A59" i="2"/>
  <c r="I65" i="2"/>
  <c r="I73" i="2"/>
  <c r="A54" i="2"/>
  <c r="I77" i="2" s="1"/>
  <c r="I74" i="2"/>
  <c r="I75" i="2"/>
  <c r="A5" i="2"/>
  <c r="A6" i="2"/>
  <c r="I13" i="2" s="1"/>
  <c r="A7" i="2"/>
  <c r="I24" i="2" s="1"/>
  <c r="A8" i="2"/>
  <c r="I26" i="2" s="1"/>
  <c r="A9" i="2"/>
  <c r="I15" i="2" s="1"/>
  <c r="A4" i="2"/>
  <c r="I27" i="2" s="1"/>
  <c r="I25" i="2"/>
  <c r="I23" i="2"/>
  <c r="I18" i="2"/>
  <c r="E15" i="2"/>
  <c r="E16" i="2"/>
  <c r="E17" i="2"/>
  <c r="E18" i="2"/>
  <c r="E19" i="2"/>
  <c r="E20" i="2"/>
  <c r="E22" i="2"/>
  <c r="E23" i="2"/>
  <c r="E24" i="2"/>
  <c r="E25" i="2"/>
  <c r="E26" i="2"/>
  <c r="E27" i="2"/>
  <c r="E13" i="2"/>
  <c r="A14" i="2"/>
  <c r="C14" i="2"/>
  <c r="D14" i="2"/>
  <c r="A15" i="2"/>
  <c r="C15" i="2"/>
  <c r="D15" i="2"/>
  <c r="A16" i="2"/>
  <c r="C16" i="2"/>
  <c r="D16" i="2"/>
  <c r="A17" i="2"/>
  <c r="C17" i="2"/>
  <c r="D17" i="2"/>
  <c r="A18" i="2"/>
  <c r="D18" i="2"/>
  <c r="A19" i="2"/>
  <c r="C19" i="2"/>
  <c r="D19" i="2"/>
  <c r="A20" i="2"/>
  <c r="C20" i="2"/>
  <c r="D20" i="2"/>
  <c r="A21" i="2"/>
  <c r="C21" i="2"/>
  <c r="D21" i="2"/>
  <c r="A22" i="2"/>
  <c r="C22" i="2"/>
  <c r="D22" i="2"/>
  <c r="A23" i="2"/>
  <c r="D23" i="2"/>
  <c r="A24" i="2"/>
  <c r="C24" i="2"/>
  <c r="D24" i="2"/>
  <c r="A25" i="2"/>
  <c r="D25" i="2"/>
  <c r="A26" i="2"/>
  <c r="C26" i="2"/>
  <c r="D26" i="2"/>
  <c r="A27" i="2"/>
  <c r="C27" i="2"/>
  <c r="D27" i="2"/>
  <c r="B13" i="2"/>
  <c r="C13" i="2"/>
  <c r="D13" i="2"/>
  <c r="A13" i="2"/>
  <c r="U14" i="3" l="1"/>
  <c r="U13" i="3"/>
  <c r="U12" i="3"/>
  <c r="U11" i="3"/>
  <c r="I121" i="2"/>
  <c r="I114" i="2"/>
  <c r="I118" i="2"/>
  <c r="I122" i="2"/>
  <c r="I126" i="2"/>
  <c r="I125" i="2"/>
  <c r="I116" i="2"/>
  <c r="I124" i="2"/>
  <c r="I119" i="2"/>
  <c r="I64" i="2"/>
  <c r="I68" i="2"/>
  <c r="I72" i="2"/>
  <c r="I76" i="2"/>
  <c r="I67" i="2"/>
  <c r="I71" i="2"/>
  <c r="I66" i="2"/>
  <c r="I69" i="2"/>
  <c r="I20" i="2"/>
  <c r="I14" i="2"/>
  <c r="I17" i="2"/>
  <c r="I22" i="2"/>
  <c r="I16" i="2"/>
  <c r="I21" i="2"/>
  <c r="I19" i="2"/>
  <c r="AI30" i="1"/>
  <c r="AI8" i="1" s="1"/>
  <c r="Q14" i="3" l="1"/>
  <c r="S13" i="3"/>
  <c r="O13" i="3"/>
  <c r="P12" i="3"/>
  <c r="P14" i="3"/>
  <c r="O14" i="3"/>
  <c r="Q12" i="3"/>
  <c r="R14" i="3"/>
  <c r="O15" i="3"/>
  <c r="R12" i="3"/>
  <c r="S14" i="3"/>
  <c r="O12" i="3"/>
  <c r="S12" i="3"/>
  <c r="P15" i="3"/>
  <c r="M14" i="3"/>
  <c r="N21" i="3" s="1"/>
  <c r="P13" i="3"/>
  <c r="Q15" i="3"/>
  <c r="M13" i="3"/>
  <c r="N20" i="3" s="1"/>
  <c r="Q13" i="3"/>
  <c r="R15" i="3"/>
  <c r="M15" i="3"/>
  <c r="N22" i="3" s="1"/>
  <c r="S15" i="3"/>
  <c r="M12" i="3"/>
  <c r="N19" i="3" s="1"/>
  <c r="R13" i="3"/>
  <c r="C30" i="1"/>
  <c r="BD30" i="1" l="1"/>
  <c r="BD37" i="1" s="1"/>
  <c r="BD35" i="1"/>
  <c r="BD42" i="1" s="1"/>
  <c r="BD34" i="1"/>
  <c r="BD41" i="1" s="1"/>
  <c r="BD33" i="1"/>
  <c r="BD40" i="1" s="1"/>
  <c r="BD32" i="1"/>
  <c r="BD39" i="1" s="1"/>
  <c r="BD31" i="1"/>
  <c r="BD38" i="1" s="1"/>
  <c r="AI35" i="1"/>
  <c r="AI13" i="1" s="1"/>
  <c r="AI34" i="1"/>
  <c r="AI12" i="1" s="1"/>
  <c r="AI33" i="1"/>
  <c r="AI11" i="1" s="1"/>
  <c r="AI32" i="1"/>
  <c r="AI10" i="1" s="1"/>
  <c r="AI31" i="1"/>
  <c r="AI9" i="1" s="1"/>
  <c r="N31" i="1"/>
  <c r="N38" i="1" s="1"/>
  <c r="N32" i="1"/>
  <c r="N39" i="1" s="1"/>
  <c r="N33" i="1"/>
  <c r="N40" i="1" s="1"/>
  <c r="N34" i="1"/>
  <c r="N41" i="1" s="1"/>
  <c r="N35" i="1"/>
  <c r="N42" i="1" s="1"/>
  <c r="N30" i="1"/>
  <c r="AU44" i="1"/>
  <c r="AS44" i="1"/>
  <c r="AU43" i="1"/>
  <c r="BB43" i="1" s="1"/>
  <c r="AS43" i="1"/>
  <c r="AU42" i="1"/>
  <c r="AS42" i="1"/>
  <c r="BB42" i="1" s="1"/>
  <c r="AU41" i="1"/>
  <c r="AS41" i="1"/>
  <c r="BB41" i="1" s="1"/>
  <c r="AU40" i="1"/>
  <c r="AS40" i="1"/>
  <c r="BB40" i="1" s="1"/>
  <c r="AU39" i="1"/>
  <c r="BB39" i="1" s="1"/>
  <c r="AS39" i="1"/>
  <c r="AU38" i="1"/>
  <c r="BB38" i="1" s="1"/>
  <c r="AS38" i="1"/>
  <c r="AU37" i="1"/>
  <c r="BB37" i="1" s="1"/>
  <c r="AS37" i="1"/>
  <c r="AU36" i="1"/>
  <c r="AS36" i="1"/>
  <c r="BB36" i="1" s="1"/>
  <c r="AU35" i="1"/>
  <c r="AS35" i="1"/>
  <c r="BB35" i="1" s="1"/>
  <c r="AU34" i="1"/>
  <c r="AS34" i="1"/>
  <c r="BB34" i="1" s="1"/>
  <c r="AU33" i="1"/>
  <c r="AS33" i="1"/>
  <c r="BB33" i="1" s="1"/>
  <c r="AU32" i="1"/>
  <c r="AS32" i="1"/>
  <c r="BB32" i="1" s="1"/>
  <c r="AU31" i="1"/>
  <c r="AS31" i="1"/>
  <c r="AU30" i="1"/>
  <c r="AS30" i="1"/>
  <c r="AR30" i="1"/>
  <c r="Z44" i="1"/>
  <c r="AG44" i="1" s="1"/>
  <c r="Z43" i="1"/>
  <c r="AG43" i="1" s="1"/>
  <c r="Z42" i="1"/>
  <c r="Z41" i="1"/>
  <c r="Z40" i="1"/>
  <c r="Z39" i="1"/>
  <c r="AG39" i="1" s="1"/>
  <c r="Z38" i="1"/>
  <c r="Z37" i="1"/>
  <c r="Z36" i="1"/>
  <c r="Z35" i="1"/>
  <c r="Z34" i="1"/>
  <c r="Z33" i="1"/>
  <c r="Z31" i="1"/>
  <c r="E64" i="2" s="1"/>
  <c r="Z30" i="1"/>
  <c r="Z32" i="1"/>
  <c r="X44" i="1"/>
  <c r="X43" i="1"/>
  <c r="X42" i="1"/>
  <c r="X41" i="1"/>
  <c r="AG41" i="1" s="1"/>
  <c r="X40" i="1"/>
  <c r="X39" i="1"/>
  <c r="X38" i="1"/>
  <c r="X37" i="1"/>
  <c r="X36" i="1"/>
  <c r="X35" i="1"/>
  <c r="C68" i="2" s="1"/>
  <c r="X34" i="1"/>
  <c r="X33" i="1"/>
  <c r="X32" i="1"/>
  <c r="X31" i="1"/>
  <c r="X30" i="1"/>
  <c r="W30" i="1"/>
  <c r="E30" i="1"/>
  <c r="L30" i="1" s="1"/>
  <c r="B30" i="1"/>
  <c r="AX3" i="1"/>
  <c r="E44" i="1"/>
  <c r="L44" i="1" s="1"/>
  <c r="C44" i="1"/>
  <c r="E43" i="1"/>
  <c r="L43" i="1" s="1"/>
  <c r="C43" i="1"/>
  <c r="E42" i="1"/>
  <c r="C42" i="1"/>
  <c r="E41" i="1"/>
  <c r="C41" i="1"/>
  <c r="E40" i="1"/>
  <c r="C40" i="1"/>
  <c r="C23" i="2" s="1"/>
  <c r="E39" i="1"/>
  <c r="L39" i="1" s="1"/>
  <c r="C39" i="1"/>
  <c r="E38" i="1"/>
  <c r="E21" i="2" s="1"/>
  <c r="C38" i="1"/>
  <c r="E37" i="1"/>
  <c r="C37" i="1"/>
  <c r="E36" i="1"/>
  <c r="C36" i="1"/>
  <c r="L36" i="1" s="1"/>
  <c r="E35" i="1"/>
  <c r="C35" i="1"/>
  <c r="E34" i="1"/>
  <c r="C34" i="1"/>
  <c r="L34" i="1" s="1"/>
  <c r="E33" i="1"/>
  <c r="C33" i="1"/>
  <c r="L33" i="1" s="1"/>
  <c r="E32" i="1"/>
  <c r="C32" i="1"/>
  <c r="E31" i="1"/>
  <c r="C31" i="1"/>
  <c r="L42" i="1" l="1"/>
  <c r="C25" i="2"/>
  <c r="L35" i="1"/>
  <c r="C18" i="2"/>
  <c r="L31" i="1"/>
  <c r="O37" i="1"/>
  <c r="E14" i="2"/>
  <c r="AG40" i="1"/>
  <c r="C73" i="2"/>
  <c r="AG38" i="1"/>
  <c r="E71" i="2"/>
  <c r="AG42" i="1"/>
  <c r="C75" i="2"/>
  <c r="O40" i="1"/>
  <c r="O38" i="1"/>
  <c r="O39" i="1"/>
  <c r="O41" i="1"/>
  <c r="O42" i="1"/>
  <c r="AJ10" i="1"/>
  <c r="AJ11" i="1"/>
  <c r="AJ12" i="1"/>
  <c r="AJ8" i="1"/>
  <c r="AJ9" i="1"/>
  <c r="AJ13" i="1"/>
  <c r="BE41" i="1"/>
  <c r="BE38" i="1"/>
  <c r="BE37" i="1"/>
  <c r="BE39" i="1"/>
  <c r="BE40" i="1"/>
  <c r="BE42" i="1"/>
  <c r="L32" i="1"/>
  <c r="BB44" i="1"/>
  <c r="AG37" i="1"/>
  <c r="AG33" i="1"/>
  <c r="L40" i="1"/>
  <c r="L41" i="1"/>
  <c r="AG31" i="1"/>
  <c r="L37" i="1"/>
  <c r="AG34" i="1"/>
  <c r="AG35" i="1"/>
  <c r="L38" i="1"/>
  <c r="AG36" i="1"/>
  <c r="AG32" i="1"/>
  <c r="BB31" i="1"/>
  <c r="W31" i="1"/>
  <c r="AR31" i="1"/>
  <c r="BI31" i="1"/>
  <c r="BH33" i="1"/>
  <c r="BI34" i="1"/>
  <c r="BB30" i="1"/>
  <c r="BI30" i="1"/>
  <c r="BH32" i="1"/>
  <c r="BI33" i="1"/>
  <c r="BH30" i="1"/>
  <c r="BH35" i="1"/>
  <c r="BH31" i="1"/>
  <c r="BI32" i="1"/>
  <c r="BH34" i="1"/>
  <c r="BI35" i="1"/>
  <c r="R33" i="1"/>
  <c r="AN32" i="1"/>
  <c r="AM33" i="1"/>
  <c r="AN35" i="1"/>
  <c r="AN31" i="1"/>
  <c r="AM30" i="1"/>
  <c r="AM32" i="1"/>
  <c r="AN34" i="1"/>
  <c r="AG30" i="1"/>
  <c r="AM35" i="1"/>
  <c r="AM31" i="1"/>
  <c r="AN33" i="1"/>
  <c r="AM34" i="1"/>
  <c r="AN30" i="1"/>
  <c r="S31" i="1"/>
  <c r="R35" i="1"/>
  <c r="R32" i="1"/>
  <c r="S33" i="1"/>
  <c r="R34" i="1"/>
  <c r="S30" i="1"/>
  <c r="S32" i="1"/>
  <c r="S35" i="1"/>
  <c r="R30" i="1"/>
  <c r="R31" i="1"/>
  <c r="S34" i="1"/>
  <c r="B31" i="1"/>
  <c r="B32" i="1" l="1"/>
  <c r="B14" i="2"/>
  <c r="AR32" i="1"/>
  <c r="B114" i="2"/>
  <c r="W32" i="1"/>
  <c r="B64" i="2"/>
  <c r="BE34" i="1"/>
  <c r="BF34" i="1" s="1"/>
  <c r="O35" i="1"/>
  <c r="P35" i="1" s="1"/>
  <c r="O33" i="1"/>
  <c r="P33" i="1" s="1"/>
  <c r="O31" i="1"/>
  <c r="P31" i="1" s="1"/>
  <c r="O30" i="1"/>
  <c r="P30" i="1" s="1"/>
  <c r="O32" i="1"/>
  <c r="P32" i="1" s="1"/>
  <c r="O34" i="1"/>
  <c r="P34" i="1" s="1"/>
  <c r="BG35" i="1"/>
  <c r="AL30" i="1"/>
  <c r="BG31" i="1"/>
  <c r="BG33" i="1"/>
  <c r="Q33" i="1"/>
  <c r="BG30" i="1"/>
  <c r="BG32" i="1"/>
  <c r="BG34" i="1"/>
  <c r="BE33" i="1"/>
  <c r="BF33" i="1" s="1"/>
  <c r="BE32" i="1"/>
  <c r="BF32" i="1" s="1"/>
  <c r="BE35" i="1"/>
  <c r="BE30" i="1"/>
  <c r="BF30" i="1" s="1"/>
  <c r="BE31" i="1"/>
  <c r="BF31" i="1" s="1"/>
  <c r="Q35" i="1"/>
  <c r="Q30" i="1"/>
  <c r="Q32" i="1"/>
  <c r="Q34" i="1"/>
  <c r="Q31" i="1"/>
  <c r="AL33" i="1"/>
  <c r="AL35" i="1"/>
  <c r="AL34" i="1"/>
  <c r="AL31" i="1"/>
  <c r="AL32" i="1"/>
  <c r="AJ32" i="1"/>
  <c r="AK32" i="1" s="1"/>
  <c r="AJ33" i="1"/>
  <c r="AK33" i="1" s="1"/>
  <c r="AJ34" i="1"/>
  <c r="AK34" i="1" s="1"/>
  <c r="AJ31" i="1"/>
  <c r="AK31" i="1" s="1"/>
  <c r="AJ35" i="1"/>
  <c r="AK35" i="1" s="1"/>
  <c r="AJ30" i="1"/>
  <c r="AK30" i="1" s="1"/>
  <c r="AR33" i="1" l="1"/>
  <c r="B115" i="2"/>
  <c r="W33" i="1"/>
  <c r="B65" i="2"/>
  <c r="B33" i="1"/>
  <c r="B15" i="2"/>
  <c r="BJ34" i="1"/>
  <c r="BJ35" i="1"/>
  <c r="BF35" i="1"/>
  <c r="T35" i="1"/>
  <c r="T33" i="1"/>
  <c r="T31" i="1"/>
  <c r="T32" i="1"/>
  <c r="T30" i="1"/>
  <c r="T34" i="1"/>
  <c r="BJ31" i="1"/>
  <c r="BJ30" i="1"/>
  <c r="BJ32" i="1"/>
  <c r="BJ33" i="1"/>
  <c r="AO32" i="1"/>
  <c r="AO31" i="1"/>
  <c r="AO35" i="1"/>
  <c r="AO30" i="1"/>
  <c r="AO33" i="1"/>
  <c r="AO34" i="1"/>
  <c r="AR34" i="1" l="1"/>
  <c r="B116" i="2"/>
  <c r="B34" i="1"/>
  <c r="B16" i="2"/>
  <c r="W34" i="1"/>
  <c r="B66" i="2"/>
  <c r="M32" i="1"/>
  <c r="M30" i="1"/>
  <c r="M31" i="1"/>
  <c r="M35" i="1"/>
  <c r="M33" i="1"/>
  <c r="M34" i="1"/>
  <c r="BC33" i="1"/>
  <c r="BC31" i="1"/>
  <c r="BC35" i="1"/>
  <c r="BC34" i="1"/>
  <c r="BC30" i="1"/>
  <c r="BC32" i="1"/>
  <c r="AH34" i="1"/>
  <c r="AH31" i="1"/>
  <c r="AH32" i="1"/>
  <c r="AH35" i="1"/>
  <c r="AH30" i="1"/>
  <c r="AH33" i="1"/>
  <c r="W35" i="1" l="1"/>
  <c r="B67" i="2"/>
  <c r="B35" i="1"/>
  <c r="B17" i="2"/>
  <c r="AR35" i="1"/>
  <c r="B117" i="2"/>
  <c r="AT20" i="1"/>
  <c r="AW21" i="1"/>
  <c r="AU23" i="1"/>
  <c r="AX24" i="1"/>
  <c r="AR22" i="1"/>
  <c r="AI57" i="1" s="1"/>
  <c r="AT22" i="1"/>
  <c r="AJ57" i="1" s="1"/>
  <c r="AW23" i="1"/>
  <c r="AM58" i="1" s="1"/>
  <c r="AR24" i="1"/>
  <c r="AI59" i="1" s="1"/>
  <c r="AT23" i="1"/>
  <c r="AJ58" i="1" s="1"/>
  <c r="AU20" i="1"/>
  <c r="AX21" i="1"/>
  <c r="AV23" i="1"/>
  <c r="AL58" i="1" s="1"/>
  <c r="AU19" i="1"/>
  <c r="AR23" i="1"/>
  <c r="AI58" i="1" s="1"/>
  <c r="AV20" i="1"/>
  <c r="AV19" i="1"/>
  <c r="AW24" i="1"/>
  <c r="AM59" i="1" s="1"/>
  <c r="AW20" i="1"/>
  <c r="AU22" i="1"/>
  <c r="AX23" i="1"/>
  <c r="AN58" i="1" s="1"/>
  <c r="AW19" i="1"/>
  <c r="AR19" i="1"/>
  <c r="C71" i="1" s="1"/>
  <c r="L11" i="2" s="1"/>
  <c r="AU21" i="1"/>
  <c r="P52" i="1" s="1"/>
  <c r="AR20" i="1"/>
  <c r="E67" i="1" s="1"/>
  <c r="AV21" i="1"/>
  <c r="AR21" i="1"/>
  <c r="N52" i="1" s="1"/>
  <c r="AX20" i="1"/>
  <c r="AV22" i="1"/>
  <c r="AL57" i="1" s="1"/>
  <c r="AT24" i="1"/>
  <c r="AJ59" i="1" s="1"/>
  <c r="AX19" i="1"/>
  <c r="AX22" i="1"/>
  <c r="AN57" i="1" s="1"/>
  <c r="AV24" i="1"/>
  <c r="AL59" i="1" s="1"/>
  <c r="AT21" i="1"/>
  <c r="AW22" i="1"/>
  <c r="AM57" i="1" s="1"/>
  <c r="AU24" i="1"/>
  <c r="AK59" i="1" s="1"/>
  <c r="AT19" i="1"/>
  <c r="Y20" i="1"/>
  <c r="AB21" i="1"/>
  <c r="R51" i="1" s="1"/>
  <c r="Z23" i="1"/>
  <c r="AK55" i="1" s="1"/>
  <c r="AC24" i="1"/>
  <c r="AN56" i="1" s="1"/>
  <c r="W22" i="1"/>
  <c r="AI54" i="1" s="1"/>
  <c r="Z20" i="1"/>
  <c r="AC21" i="1"/>
  <c r="S51" i="1" s="1"/>
  <c r="AA23" i="1"/>
  <c r="AL55" i="1" s="1"/>
  <c r="Z19" i="1"/>
  <c r="W23" i="1"/>
  <c r="AI55" i="1" s="1"/>
  <c r="AA20" i="1"/>
  <c r="Y22" i="1"/>
  <c r="AJ54" i="1" s="1"/>
  <c r="AB23" i="1"/>
  <c r="AM55" i="1" s="1"/>
  <c r="AA19" i="1"/>
  <c r="W24" i="1"/>
  <c r="AI56" i="1" s="1"/>
  <c r="AB20" i="1"/>
  <c r="Z22" i="1"/>
  <c r="AK54" i="1" s="1"/>
  <c r="AC23" i="1"/>
  <c r="AN55" i="1" s="1"/>
  <c r="AB19" i="1"/>
  <c r="W19" i="1"/>
  <c r="AC20" i="1"/>
  <c r="AA22" i="1"/>
  <c r="AL54" i="1" s="1"/>
  <c r="Y24" i="1"/>
  <c r="AJ56" i="1" s="1"/>
  <c r="AC19" i="1"/>
  <c r="Y21" i="1"/>
  <c r="O51" i="1" s="1"/>
  <c r="AB22" i="1"/>
  <c r="AM54" i="1" s="1"/>
  <c r="Z24" i="1"/>
  <c r="AK56" i="1" s="1"/>
  <c r="Y19" i="1"/>
  <c r="Z21" i="1"/>
  <c r="P51" i="1" s="1"/>
  <c r="AC22" i="1"/>
  <c r="AN54" i="1" s="1"/>
  <c r="AA24" i="1"/>
  <c r="AL56" i="1" s="1"/>
  <c r="W20" i="1"/>
  <c r="AA21" i="1"/>
  <c r="Q51" i="1" s="1"/>
  <c r="Y23" i="1"/>
  <c r="AJ55" i="1" s="1"/>
  <c r="AB24" i="1"/>
  <c r="AM56" i="1" s="1"/>
  <c r="W21" i="1"/>
  <c r="N51" i="1" s="1"/>
  <c r="D20" i="1"/>
  <c r="G21" i="1"/>
  <c r="R50" i="1" s="1"/>
  <c r="E23" i="1"/>
  <c r="AK52" i="1" s="1"/>
  <c r="H24" i="1"/>
  <c r="AN53" i="1" s="1"/>
  <c r="B22" i="1"/>
  <c r="AI51" i="1" s="1"/>
  <c r="B24" i="1"/>
  <c r="AI53" i="1" s="1"/>
  <c r="H22" i="1"/>
  <c r="AN51" i="1" s="1"/>
  <c r="B20" i="1"/>
  <c r="E71" i="1" s="1"/>
  <c r="N11" i="2" s="1"/>
  <c r="F21" i="1"/>
  <c r="Q50" i="1" s="1"/>
  <c r="G24" i="1"/>
  <c r="AM53" i="1" s="1"/>
  <c r="B21" i="1"/>
  <c r="N50" i="1" s="1"/>
  <c r="E20" i="1"/>
  <c r="H21" i="1"/>
  <c r="S50" i="1" s="1"/>
  <c r="F23" i="1"/>
  <c r="AL52" i="1" s="1"/>
  <c r="E19" i="1"/>
  <c r="B23" i="1"/>
  <c r="AI52" i="1" s="1"/>
  <c r="F24" i="1"/>
  <c r="AL53" i="1" s="1"/>
  <c r="F20" i="1"/>
  <c r="D22" i="1"/>
  <c r="AJ51" i="1" s="1"/>
  <c r="G23" i="1"/>
  <c r="AM52" i="1" s="1"/>
  <c r="F19" i="1"/>
  <c r="G20" i="1"/>
  <c r="E22" i="1"/>
  <c r="AK51" i="1" s="1"/>
  <c r="H23" i="1"/>
  <c r="AN52" i="1" s="1"/>
  <c r="G19" i="1"/>
  <c r="B19" i="1"/>
  <c r="H20" i="1"/>
  <c r="F22" i="1"/>
  <c r="AL51" i="1" s="1"/>
  <c r="D24" i="1"/>
  <c r="AJ53" i="1" s="1"/>
  <c r="H19" i="1"/>
  <c r="D21" i="1"/>
  <c r="O50" i="1" s="1"/>
  <c r="G22" i="1"/>
  <c r="AM51" i="1" s="1"/>
  <c r="E24" i="1"/>
  <c r="AK53" i="1" s="1"/>
  <c r="D19" i="1"/>
  <c r="E21" i="1"/>
  <c r="P50" i="1" s="1"/>
  <c r="D23" i="1"/>
  <c r="AJ52" i="1" s="1"/>
  <c r="Q52" i="1"/>
  <c r="AK57" i="1"/>
  <c r="AK58" i="1"/>
  <c r="AN59" i="1"/>
  <c r="R52" i="1"/>
  <c r="O52" i="1"/>
  <c r="S52" i="1"/>
  <c r="B36" i="1" l="1"/>
  <c r="B18" i="2"/>
  <c r="AR36" i="1"/>
  <c r="B118" i="2"/>
  <c r="W36" i="1"/>
  <c r="B68" i="2"/>
  <c r="L67" i="1"/>
  <c r="E75" i="1" s="1"/>
  <c r="N33" i="2" s="1"/>
  <c r="N7" i="2"/>
  <c r="C69" i="1"/>
  <c r="L9" i="2" s="1"/>
  <c r="R23" i="2"/>
  <c r="C67" i="1"/>
  <c r="R21" i="2"/>
  <c r="C65" i="1"/>
  <c r="R19" i="2"/>
  <c r="AO52" i="1"/>
  <c r="T50" i="1"/>
  <c r="M75" i="1"/>
  <c r="C81" i="1" s="1"/>
  <c r="AO51" i="1"/>
  <c r="AO53" i="1"/>
  <c r="L71" i="1"/>
  <c r="E77" i="1" s="1"/>
  <c r="N35" i="2" s="1"/>
  <c r="L75" i="1"/>
  <c r="C85" i="1" s="1"/>
  <c r="M71" i="1"/>
  <c r="Z79" i="1" s="1"/>
  <c r="AO58" i="1"/>
  <c r="AO54" i="1"/>
  <c r="AO55" i="1"/>
  <c r="AO57" i="1"/>
  <c r="AO59" i="1"/>
  <c r="AO56" i="1"/>
  <c r="T52" i="1"/>
  <c r="T51" i="1"/>
  <c r="W37" i="1" l="1"/>
  <c r="B69" i="2"/>
  <c r="AR37" i="1"/>
  <c r="B119" i="2"/>
  <c r="B37" i="1"/>
  <c r="B19" i="2"/>
  <c r="M67" i="1"/>
  <c r="Z77" i="1" s="1"/>
  <c r="N27" i="2" s="1"/>
  <c r="L7" i="2"/>
  <c r="M81" i="1"/>
  <c r="AS68" i="1" s="1"/>
  <c r="L45" i="2"/>
  <c r="AG79" i="1"/>
  <c r="Z84" i="1" s="1"/>
  <c r="N41" i="2" s="1"/>
  <c r="N29" i="2"/>
  <c r="L85" i="1"/>
  <c r="AS65" i="1" s="1"/>
  <c r="L49" i="2"/>
  <c r="R39" i="2"/>
  <c r="L65" i="1"/>
  <c r="C75" i="1" s="1"/>
  <c r="L33" i="2" s="1"/>
  <c r="L5" i="2"/>
  <c r="AH82" i="1"/>
  <c r="AS72" i="1" s="1"/>
  <c r="M52" i="1"/>
  <c r="M50" i="1"/>
  <c r="M51" i="1"/>
  <c r="B38" i="1" l="1"/>
  <c r="B20" i="2"/>
  <c r="AR38" i="1"/>
  <c r="B120" i="2"/>
  <c r="W38" i="1"/>
  <c r="B70" i="2"/>
  <c r="F51" i="1"/>
  <c r="G52" i="1"/>
  <c r="AM50" i="1" s="1"/>
  <c r="B52" i="1"/>
  <c r="D51" i="1"/>
  <c r="H52" i="1"/>
  <c r="AN50" i="1" s="1"/>
  <c r="B50" i="1"/>
  <c r="E51" i="1"/>
  <c r="E50" i="1"/>
  <c r="G51" i="1"/>
  <c r="F50" i="1"/>
  <c r="H51" i="1"/>
  <c r="G50" i="1"/>
  <c r="H50" i="1"/>
  <c r="E52" i="1"/>
  <c r="AK50" i="1" s="1"/>
  <c r="D50" i="1"/>
  <c r="F52" i="1"/>
  <c r="AL50" i="1" s="1"/>
  <c r="B51" i="1"/>
  <c r="D52" i="1"/>
  <c r="AJ50" i="1" s="1"/>
  <c r="W39" i="1" l="1"/>
  <c r="B71" i="2"/>
  <c r="AR39" i="1"/>
  <c r="B121" i="2"/>
  <c r="B39" i="1"/>
  <c r="B21" i="2"/>
  <c r="AI50" i="1"/>
  <c r="D56" i="1"/>
  <c r="AO50" i="1"/>
  <c r="E69" i="1"/>
  <c r="N9" i="2" s="1"/>
  <c r="D55" i="1"/>
  <c r="E65" i="1"/>
  <c r="D54" i="1"/>
  <c r="B40" i="1" l="1"/>
  <c r="B22" i="2"/>
  <c r="AR40" i="1"/>
  <c r="B122" i="2"/>
  <c r="W40" i="1"/>
  <c r="B72" i="2"/>
  <c r="M65" i="1"/>
  <c r="X77" i="1" s="1"/>
  <c r="N5" i="2"/>
  <c r="L69" i="1"/>
  <c r="C77" i="1" s="1"/>
  <c r="L35" i="2" s="1"/>
  <c r="M69" i="1"/>
  <c r="X79" i="1" s="1"/>
  <c r="AG77" i="1"/>
  <c r="AH77" i="1"/>
  <c r="X82" i="1" s="1"/>
  <c r="AH50" i="1"/>
  <c r="AH58" i="1"/>
  <c r="AH55" i="1"/>
  <c r="AH57" i="1"/>
  <c r="AH59" i="1"/>
  <c r="AH54" i="1"/>
  <c r="AH56" i="1"/>
  <c r="AH51" i="1"/>
  <c r="AH53" i="1"/>
  <c r="AH52" i="1"/>
  <c r="W41" i="1" l="1"/>
  <c r="B73" i="2"/>
  <c r="AR41" i="1"/>
  <c r="B123" i="2"/>
  <c r="B41" i="1"/>
  <c r="B23" i="2"/>
  <c r="AH79" i="1"/>
  <c r="Z82" i="1" s="1"/>
  <c r="N39" i="2" s="1"/>
  <c r="L29" i="2"/>
  <c r="L41" i="2"/>
  <c r="L27" i="2"/>
  <c r="L39" i="2"/>
  <c r="AG82" i="1"/>
  <c r="AS71" i="1" s="1"/>
  <c r="X84" i="1"/>
  <c r="Y52" i="1"/>
  <c r="AB53" i="1"/>
  <c r="Z55" i="1"/>
  <c r="Y57" i="1"/>
  <c r="AB58" i="1"/>
  <c r="AA50" i="1"/>
  <c r="W55" i="1"/>
  <c r="Y59" i="1"/>
  <c r="W57" i="1"/>
  <c r="AC57" i="1"/>
  <c r="Z52" i="1"/>
  <c r="AC53" i="1"/>
  <c r="AB55" i="1"/>
  <c r="Z57" i="1"/>
  <c r="AC58" i="1"/>
  <c r="AB50" i="1"/>
  <c r="W56" i="1"/>
  <c r="R33" i="2" s="1"/>
  <c r="AA57" i="1"/>
  <c r="AC50" i="1"/>
  <c r="Z56" i="1"/>
  <c r="W59" i="1"/>
  <c r="R27" i="2" s="1"/>
  <c r="Y53" i="1"/>
  <c r="W52" i="1"/>
  <c r="R7" i="2" s="1"/>
  <c r="AA55" i="1"/>
  <c r="AA52" i="1"/>
  <c r="Y54" i="1"/>
  <c r="AC55" i="1"/>
  <c r="W51" i="1"/>
  <c r="AB54" i="1"/>
  <c r="W50" i="1"/>
  <c r="Y51" i="1"/>
  <c r="AB52" i="1"/>
  <c r="Z54" i="1"/>
  <c r="Y56" i="1"/>
  <c r="AB57" i="1"/>
  <c r="Z59" i="1"/>
  <c r="Y50" i="1"/>
  <c r="W58" i="1"/>
  <c r="R35" i="2" s="1"/>
  <c r="Z51" i="1"/>
  <c r="AC52" i="1"/>
  <c r="AA54" i="1"/>
  <c r="AA59" i="1"/>
  <c r="Y58" i="1"/>
  <c r="AB51" i="1"/>
  <c r="Z53" i="1"/>
  <c r="AC54" i="1"/>
  <c r="AB56" i="1"/>
  <c r="Z58" i="1"/>
  <c r="AC59" i="1"/>
  <c r="W53" i="1"/>
  <c r="R17" i="2" s="1"/>
  <c r="AA51" i="1"/>
  <c r="AB59" i="1"/>
  <c r="AC51" i="1"/>
  <c r="AA53" i="1"/>
  <c r="Y55" i="1"/>
  <c r="AC56" i="1"/>
  <c r="AA58" i="1"/>
  <c r="Z50" i="1"/>
  <c r="W54" i="1"/>
  <c r="AA56" i="1"/>
  <c r="AH84" i="1"/>
  <c r="AS70" i="1" s="1"/>
  <c r="AG84" i="1"/>
  <c r="AS69" i="1" s="1"/>
  <c r="L77" i="1"/>
  <c r="E85" i="1" s="1"/>
  <c r="M77" i="1"/>
  <c r="E81" i="1" s="1"/>
  <c r="AH71" i="1"/>
  <c r="AS76" i="1" s="1"/>
  <c r="AR42" i="1" l="1"/>
  <c r="B124" i="2"/>
  <c r="B42" i="1"/>
  <c r="B24" i="2"/>
  <c r="W42" i="1"/>
  <c r="B74" i="2"/>
  <c r="Z67" i="1"/>
  <c r="N17" i="2" s="1"/>
  <c r="R29" i="2"/>
  <c r="Z69" i="1"/>
  <c r="N19" i="2" s="1"/>
  <c r="R15" i="2"/>
  <c r="L81" i="1"/>
  <c r="AS67" i="1" s="1"/>
  <c r="N45" i="2"/>
  <c r="R9" i="2"/>
  <c r="R45" i="2"/>
  <c r="M85" i="1"/>
  <c r="AS66" i="1" s="1"/>
  <c r="N49" i="2"/>
  <c r="R41" i="2"/>
  <c r="R49" i="2"/>
  <c r="R11" i="2"/>
  <c r="X69" i="1"/>
  <c r="L19" i="2" s="1"/>
  <c r="R5" i="2"/>
  <c r="AG73" i="1"/>
  <c r="AS73" i="1" s="1"/>
  <c r="X65" i="1"/>
  <c r="L15" i="2" s="1"/>
  <c r="AH73" i="1"/>
  <c r="AS74" i="1" s="1"/>
  <c r="Z65" i="1"/>
  <c r="N15" i="2" s="1"/>
  <c r="AG65" i="1"/>
  <c r="AS81" i="1" s="1"/>
  <c r="Z73" i="1"/>
  <c r="N23" i="2" s="1"/>
  <c r="AH67" i="1"/>
  <c r="AS80" i="1" s="1"/>
  <c r="Z71" i="1"/>
  <c r="N21" i="2" s="1"/>
  <c r="AH65" i="1"/>
  <c r="AS82" i="1" s="1"/>
  <c r="X73" i="1"/>
  <c r="L23" i="2" s="1"/>
  <c r="AG71" i="1"/>
  <c r="AS75" i="1" s="1"/>
  <c r="X67" i="1"/>
  <c r="L17" i="2" s="1"/>
  <c r="AG67" i="1"/>
  <c r="AS79" i="1" s="1"/>
  <c r="X71" i="1"/>
  <c r="L21" i="2" s="1"/>
  <c r="AG69" i="1"/>
  <c r="AS77" i="1" s="1"/>
  <c r="AH69" i="1"/>
  <c r="AS78" i="1" s="1"/>
  <c r="W43" i="1" l="1"/>
  <c r="B75" i="2"/>
  <c r="B43" i="1"/>
  <c r="B25" i="2"/>
  <c r="AR43" i="1"/>
  <c r="B125" i="2"/>
  <c r="AR44" i="1" l="1"/>
  <c r="B126" i="2"/>
  <c r="B44" i="1"/>
  <c r="B27" i="2" s="1"/>
  <c r="B26" i="2"/>
  <c r="W44" i="1"/>
  <c r="B77" i="2" s="1"/>
  <c r="B76" i="2"/>
  <c r="B65" i="1" l="1"/>
  <c r="B127" i="2"/>
  <c r="B67" i="1" l="1"/>
  <c r="K5" i="2"/>
  <c r="B69" i="1" l="1"/>
  <c r="K7" i="2"/>
  <c r="B71" i="1" l="1"/>
  <c r="K9" i="2"/>
  <c r="W65" i="1" l="1"/>
  <c r="K11" i="2"/>
  <c r="W67" i="1" l="1"/>
  <c r="K15" i="2"/>
  <c r="W69" i="1" l="1"/>
  <c r="K17" i="2"/>
  <c r="W71" i="1" l="1"/>
  <c r="K19" i="2"/>
  <c r="W73" i="1" l="1"/>
  <c r="K21" i="2"/>
  <c r="W77" i="1" l="1"/>
  <c r="K23" i="2"/>
  <c r="W79" i="1" l="1"/>
  <c r="K27" i="2"/>
  <c r="B75" i="1" l="1"/>
  <c r="K29" i="2"/>
  <c r="B77" i="1" l="1"/>
  <c r="K33" i="2"/>
  <c r="W82" i="1" l="1"/>
  <c r="K35" i="2"/>
  <c r="W84" i="1" l="1"/>
  <c r="K39" i="2"/>
  <c r="B81" i="1" l="1"/>
  <c r="K41" i="2"/>
  <c r="B85" i="1" l="1"/>
  <c r="K49" i="2" s="1"/>
  <c r="K45" i="2"/>
</calcChain>
</file>

<file path=xl/sharedStrings.xml><?xml version="1.0" encoding="utf-8"?>
<sst xmlns="http://schemas.openxmlformats.org/spreadsheetml/2006/main" count="722" uniqueCount="120">
  <si>
    <t>Gruppe A</t>
  </si>
  <si>
    <t>Teamübersicht</t>
  </si>
  <si>
    <t>Gruppe B</t>
  </si>
  <si>
    <t>Gruppe C</t>
  </si>
  <si>
    <t>Team 1</t>
  </si>
  <si>
    <t>Team 2</t>
  </si>
  <si>
    <t>Gruppentabellen</t>
  </si>
  <si>
    <t>Team</t>
  </si>
  <si>
    <t>Platz</t>
  </si>
  <si>
    <t>Uhrzeit</t>
  </si>
  <si>
    <t>Spiele Gruppe A - Feld 1</t>
  </si>
  <si>
    <t>Ergebnis</t>
  </si>
  <si>
    <t>-</t>
  </si>
  <si>
    <t>Spielzeit in Minuten:</t>
  </si>
  <si>
    <t>Pausenzeit in Minuten:</t>
  </si>
  <si>
    <t>Start-Uhrzeit:</t>
  </si>
  <si>
    <t>Spiel</t>
  </si>
  <si>
    <t>S</t>
  </si>
  <si>
    <t>N</t>
  </si>
  <si>
    <t>+/-</t>
  </si>
  <si>
    <t>Pkt</t>
  </si>
  <si>
    <t>GPkt</t>
  </si>
  <si>
    <t>Spiele Gruppe B - Feld 2</t>
  </si>
  <si>
    <t>Spiele Gruppe C - Feld 3</t>
  </si>
  <si>
    <t>Wertung</t>
  </si>
  <si>
    <t>Wert</t>
  </si>
  <si>
    <t>Sieger</t>
  </si>
  <si>
    <t>Spalte</t>
  </si>
  <si>
    <t>Spielplan Vorrunde</t>
  </si>
  <si>
    <t>Gesamt Spielzeit:</t>
  </si>
  <si>
    <t>Dritte der Vorrundentabellen</t>
  </si>
  <si>
    <t>Zwischentabellen</t>
  </si>
  <si>
    <t>Weiter in die KO-Runde:</t>
  </si>
  <si>
    <t>Weiter in die Platzierungsrunde:</t>
  </si>
  <si>
    <t>KO-Runde und Platzierungsspiele</t>
  </si>
  <si>
    <t>Viertelfinale</t>
  </si>
  <si>
    <r>
      <t xml:space="preserve">VF1: </t>
    </r>
    <r>
      <rPr>
        <sz val="10"/>
        <color theme="1"/>
        <rFont val="Arial"/>
        <family val="2"/>
      </rPr>
      <t>1. Gruppe A vs. 1. Gruppendritter</t>
    </r>
  </si>
  <si>
    <r>
      <t xml:space="preserve">VF2: </t>
    </r>
    <r>
      <rPr>
        <sz val="10"/>
        <color theme="1"/>
        <rFont val="Arial"/>
        <family val="2"/>
      </rPr>
      <t>2. Gruppe B vs. 2. Gruppe C</t>
    </r>
  </si>
  <si>
    <r>
      <t>VF3:</t>
    </r>
    <r>
      <rPr>
        <sz val="10"/>
        <color theme="1"/>
        <rFont val="Arial"/>
        <family val="2"/>
      </rPr>
      <t xml:space="preserve"> 1. Gruppe B vs. 2. Gruppendritter</t>
    </r>
  </si>
  <si>
    <r>
      <t xml:space="preserve">VF4: </t>
    </r>
    <r>
      <rPr>
        <sz val="10"/>
        <color theme="1"/>
        <rFont val="Arial"/>
        <family val="2"/>
      </rPr>
      <t>1. Gruppe C vs. 2. Gruppe A</t>
    </r>
  </si>
  <si>
    <t>Halbfinale</t>
  </si>
  <si>
    <r>
      <t xml:space="preserve">HF1: </t>
    </r>
    <r>
      <rPr>
        <sz val="10"/>
        <color theme="1"/>
        <rFont val="Arial"/>
        <family val="2"/>
      </rPr>
      <t>Sieger VF1 vs. Sieger VF2</t>
    </r>
  </si>
  <si>
    <r>
      <t xml:space="preserve">HF2: </t>
    </r>
    <r>
      <rPr>
        <sz val="10"/>
        <color theme="1"/>
        <rFont val="Arial"/>
        <family val="2"/>
      </rPr>
      <t>Sieger VF3 vs. Sieger VF4</t>
    </r>
  </si>
  <si>
    <t>Verlierer</t>
  </si>
  <si>
    <t>Spiel um Platz 3</t>
  </si>
  <si>
    <t>Verlierer HF1 vs. Verlierer HF2</t>
  </si>
  <si>
    <t>Finale</t>
  </si>
  <si>
    <t>Sieger HF1 vs. Sieger HF2</t>
  </si>
  <si>
    <t>Spielzeit:</t>
  </si>
  <si>
    <t>Pause nach Vorrunde:</t>
  </si>
  <si>
    <t>Pause nach Viertelfinale:</t>
  </si>
  <si>
    <t>Pause nach Halbfinale:</t>
  </si>
  <si>
    <t>Endergebnis</t>
  </si>
  <si>
    <t>Platzierung</t>
  </si>
  <si>
    <t>Platzierungsspiele 9-18</t>
  </si>
  <si>
    <t>Platzierungsspiele 5-8</t>
  </si>
  <si>
    <r>
      <t xml:space="preserve">P5-1: </t>
    </r>
    <r>
      <rPr>
        <sz val="10"/>
        <color theme="1"/>
        <rFont val="Arial"/>
        <family val="2"/>
      </rPr>
      <t>Verlierer VF1 vs. Verlierer VF2</t>
    </r>
  </si>
  <si>
    <r>
      <t xml:space="preserve">P5-2: </t>
    </r>
    <r>
      <rPr>
        <sz val="10"/>
        <color theme="1"/>
        <rFont val="Arial"/>
        <family val="2"/>
      </rPr>
      <t>Verlierer VF3 vs. Verlierer VF4</t>
    </r>
  </si>
  <si>
    <r>
      <t xml:space="preserve">Platz 5: </t>
    </r>
    <r>
      <rPr>
        <sz val="10"/>
        <color theme="1"/>
        <rFont val="Arial"/>
        <family val="2"/>
      </rPr>
      <t>Sieger P5-1 vs. Sieger P5-2</t>
    </r>
  </si>
  <si>
    <r>
      <t xml:space="preserve">Platz 7: </t>
    </r>
    <r>
      <rPr>
        <sz val="10"/>
        <color theme="1"/>
        <rFont val="Arial"/>
        <family val="2"/>
      </rPr>
      <t>Verlierer P5-1 vs. Verlierer P5-2</t>
    </r>
  </si>
  <si>
    <t>Feld 1</t>
  </si>
  <si>
    <t>Feld 2</t>
  </si>
  <si>
    <t>Feld 3</t>
  </si>
  <si>
    <t>Hauptkorb</t>
  </si>
  <si>
    <t>Pause vor Finale:</t>
  </si>
  <si>
    <t>Hoops I did it again</t>
  </si>
  <si>
    <t>HamBas</t>
  </si>
  <si>
    <t>Balluminati</t>
  </si>
  <si>
    <t>Dick&amp;Roll</t>
  </si>
  <si>
    <t>Yao know what I Ming</t>
  </si>
  <si>
    <t>Team Bröötsche 2</t>
  </si>
  <si>
    <t>Mürschti Ballers</t>
  </si>
  <si>
    <t>Inteam</t>
  </si>
  <si>
    <t>Münnerstadter Korbleger</t>
  </si>
  <si>
    <t>H3 Stammtisch</t>
  </si>
  <si>
    <t>Grombrooklyn 99</t>
  </si>
  <si>
    <t>Zweckgemeinschaft</t>
  </si>
  <si>
    <t>Crimebühl Tinderwolves</t>
  </si>
  <si>
    <t>1. FC Doppeldribbel</t>
  </si>
  <si>
    <t>Team Rööötsche 1</t>
  </si>
  <si>
    <t>Crimebühl Jailblazers</t>
  </si>
  <si>
    <t>Spiele</t>
  </si>
  <si>
    <t>Tabelle der Teams für die Platzierungsspiele 9-18</t>
  </si>
  <si>
    <r>
      <t xml:space="preserve">Platz 17: </t>
    </r>
    <r>
      <rPr>
        <sz val="10"/>
        <color theme="1"/>
        <rFont val="Arial"/>
        <family val="2"/>
      </rPr>
      <t>17. Vorrunde vs. 18. Vorrunde</t>
    </r>
  </si>
  <si>
    <r>
      <t xml:space="preserve">Platz 15: </t>
    </r>
    <r>
      <rPr>
        <sz val="10"/>
        <color theme="1"/>
        <rFont val="Arial"/>
        <family val="2"/>
      </rPr>
      <t>15. Vorrunde vs. 16. Vorrunde</t>
    </r>
  </si>
  <si>
    <r>
      <t xml:space="preserve">Platz 13: </t>
    </r>
    <r>
      <rPr>
        <sz val="10"/>
        <color theme="1"/>
        <rFont val="Arial"/>
        <family val="2"/>
      </rPr>
      <t>13. Vorrunde vs. 14. Vorrunde</t>
    </r>
  </si>
  <si>
    <r>
      <t xml:space="preserve">Platz 11: </t>
    </r>
    <r>
      <rPr>
        <sz val="10"/>
        <color theme="1"/>
        <rFont val="Arial"/>
        <family val="2"/>
      </rPr>
      <t>11. Vorrunde vs. 12. Vorrunde</t>
    </r>
  </si>
  <si>
    <r>
      <t xml:space="preserve">Platz 9: </t>
    </r>
    <r>
      <rPr>
        <sz val="10"/>
        <color theme="1"/>
        <rFont val="Arial"/>
        <family val="2"/>
      </rPr>
      <t>9. Vorrunde vs. 10. Vorrunde</t>
    </r>
  </si>
  <si>
    <t>Kampfgericht</t>
  </si>
  <si>
    <t>Spielplan Gruppe A</t>
  </si>
  <si>
    <t>Spielplan Gruppe B</t>
  </si>
  <si>
    <t>Spielplan Gruppe C</t>
  </si>
  <si>
    <t>Ingo Gringo</t>
  </si>
  <si>
    <t>Spielplan KO-Phase und Platzierungsspiele</t>
  </si>
  <si>
    <r>
      <t xml:space="preserve">VF1: </t>
    </r>
    <r>
      <rPr>
        <sz val="9"/>
        <color theme="1"/>
        <rFont val="Arial"/>
        <family val="2"/>
      </rPr>
      <t>1. Gruppe A vs. 1. Gruppendritter</t>
    </r>
  </si>
  <si>
    <t>Feld</t>
  </si>
  <si>
    <r>
      <t xml:space="preserve">VF2: </t>
    </r>
    <r>
      <rPr>
        <sz val="9"/>
        <color theme="1"/>
        <rFont val="Arial"/>
        <family val="2"/>
      </rPr>
      <t>2. Gruppe B vs. 2. Gruppe C</t>
    </r>
  </si>
  <si>
    <r>
      <t>VF3:</t>
    </r>
    <r>
      <rPr>
        <sz val="9"/>
        <color theme="1"/>
        <rFont val="Arial"/>
        <family val="2"/>
      </rPr>
      <t xml:space="preserve"> 1. Gruppe B vs. 2. Gruppendritter</t>
    </r>
  </si>
  <si>
    <r>
      <t xml:space="preserve">VF4: </t>
    </r>
    <r>
      <rPr>
        <sz val="9"/>
        <color theme="1"/>
        <rFont val="Arial"/>
        <family val="2"/>
      </rPr>
      <t>1. Gruppe C vs. 2. Gruppe A</t>
    </r>
  </si>
  <si>
    <r>
      <t xml:space="preserve">Platz 17: </t>
    </r>
    <r>
      <rPr>
        <sz val="9"/>
        <color theme="1"/>
        <rFont val="Arial"/>
        <family val="2"/>
      </rPr>
      <t>17. Vorrunde vs. 18. Vorrunde</t>
    </r>
  </si>
  <si>
    <r>
      <t xml:space="preserve">Platz 15: </t>
    </r>
    <r>
      <rPr>
        <sz val="9"/>
        <color theme="1"/>
        <rFont val="Arial"/>
        <family val="2"/>
      </rPr>
      <t>15. Vorrunde vs. 16. Vorrunde</t>
    </r>
  </si>
  <si>
    <r>
      <t xml:space="preserve">Platz 13: </t>
    </r>
    <r>
      <rPr>
        <sz val="9"/>
        <color theme="1"/>
        <rFont val="Arial"/>
        <family val="2"/>
      </rPr>
      <t>13. Vorrunde vs. 14. Vorrunde</t>
    </r>
  </si>
  <si>
    <r>
      <t xml:space="preserve">Platz 11: </t>
    </r>
    <r>
      <rPr>
        <sz val="9"/>
        <color theme="1"/>
        <rFont val="Arial"/>
        <family val="2"/>
      </rPr>
      <t>11. Vorrunde vs. 12. Vorrunde</t>
    </r>
  </si>
  <si>
    <r>
      <t xml:space="preserve">Platz 9: </t>
    </r>
    <r>
      <rPr>
        <sz val="9"/>
        <color theme="1"/>
        <rFont val="Arial"/>
        <family val="2"/>
      </rPr>
      <t>9. Vorrunde vs. 10. Vorrunde</t>
    </r>
  </si>
  <si>
    <r>
      <t xml:space="preserve">P5-1: </t>
    </r>
    <r>
      <rPr>
        <sz val="9"/>
        <color theme="1"/>
        <rFont val="Arial"/>
        <family val="2"/>
      </rPr>
      <t>Verlierer VF1 vs. Verlierer VF2</t>
    </r>
  </si>
  <si>
    <r>
      <t xml:space="preserve">P5-2: </t>
    </r>
    <r>
      <rPr>
        <sz val="9"/>
        <color theme="1"/>
        <rFont val="Arial"/>
        <family val="2"/>
      </rPr>
      <t>Verlierer VF3 vs. Verlierer VF4</t>
    </r>
  </si>
  <si>
    <r>
      <t xml:space="preserve">HF1: </t>
    </r>
    <r>
      <rPr>
        <sz val="9"/>
        <color theme="1"/>
        <rFont val="Arial"/>
        <family val="2"/>
      </rPr>
      <t>Sieger VF1 vs. Sieger VF2</t>
    </r>
  </si>
  <si>
    <r>
      <t xml:space="preserve">HF2: </t>
    </r>
    <r>
      <rPr>
        <sz val="9"/>
        <color theme="1"/>
        <rFont val="Arial"/>
        <family val="2"/>
      </rPr>
      <t>Sieger VF3 vs. Sieger VF4</t>
    </r>
  </si>
  <si>
    <r>
      <t xml:space="preserve">Platz 7: </t>
    </r>
    <r>
      <rPr>
        <sz val="9"/>
        <color theme="1"/>
        <rFont val="Arial"/>
        <family val="2"/>
      </rPr>
      <t>Verlierer P5-1 vs. Verlierer P5-2</t>
    </r>
  </si>
  <si>
    <r>
      <t xml:space="preserve">Platz 5: </t>
    </r>
    <r>
      <rPr>
        <sz val="9"/>
        <color theme="1"/>
        <rFont val="Arial"/>
        <family val="2"/>
      </rPr>
      <t>Sieger P5-1 vs. Sieger P5-2</t>
    </r>
  </si>
  <si>
    <t>HK</t>
  </si>
  <si>
    <t>Oerli Girls</t>
  </si>
  <si>
    <t>Nescoast Ballers</t>
  </si>
  <si>
    <t>Echte Mürschter</t>
  </si>
  <si>
    <t>Die Coolen</t>
  </si>
  <si>
    <t>U18-Turnier</t>
  </si>
  <si>
    <t>Spiele U18-Turnier</t>
  </si>
  <si>
    <t>Tabelle U18-Turnier</t>
  </si>
  <si>
    <t>Endergebnis U18-Turnier</t>
  </si>
  <si>
    <t>LastMinute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</si>
</sst>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2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699"/>
        <bgColor rgb="FFFFF2CC"/>
      </patternFill>
    </fill>
    <fill>
      <patternFill patternType="solid">
        <fgColor rgb="FFFFFFFF"/>
        <bgColor rgb="FFFFF2CC"/>
      </patternFill>
    </fill>
    <fill>
      <patternFill patternType="solid">
        <fgColor rgb="FFFFF2CC"/>
        <bgColor rgb="FFFBE5D6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BFBFBF"/>
      </bottom>
      <diagonal/>
    </border>
    <border>
      <left style="thin">
        <color auto="1"/>
      </left>
      <right style="thin">
        <color auto="1"/>
      </right>
      <top style="thin">
        <color rgb="FFBFBFBF"/>
      </top>
      <bottom style="thin">
        <color rgb="FFBFBFBF"/>
      </bottom>
      <diagonal/>
    </border>
    <border>
      <left style="thin">
        <color auto="1"/>
      </left>
      <right style="thin">
        <color rgb="FFBFBFBF"/>
      </right>
      <top style="thin">
        <color auto="1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auto="1"/>
      </top>
      <bottom style="thin">
        <color rgb="FFBFBFBF"/>
      </bottom>
      <diagonal/>
    </border>
    <border>
      <left style="thin">
        <color rgb="FFBFBFBF"/>
      </left>
      <right style="thin">
        <color auto="1"/>
      </right>
      <top style="thin">
        <color auto="1"/>
      </top>
      <bottom style="thin">
        <color rgb="FFBFBFBF"/>
      </bottom>
      <diagonal/>
    </border>
    <border>
      <left style="thin">
        <color auto="1"/>
      </left>
      <right style="thin">
        <color rgb="FFBFBFBF"/>
      </right>
      <top style="thin">
        <color rgb="FFBFBFBF"/>
      </top>
      <bottom style="thin">
        <color auto="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auto="1"/>
      </bottom>
      <diagonal/>
    </border>
    <border>
      <left style="thin">
        <color rgb="FFBFBFBF"/>
      </left>
      <right style="thin">
        <color auto="1"/>
      </right>
      <top style="thin">
        <color rgb="FFBFBFBF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rgb="FFBFBFBF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rgb="FFBFBFBF"/>
      </right>
      <top style="thin">
        <color auto="1"/>
      </top>
      <bottom/>
      <diagonal/>
    </border>
    <border>
      <left style="thin">
        <color rgb="FFBFBFBF"/>
      </left>
      <right style="thin">
        <color rgb="FFBFBFBF"/>
      </right>
      <top style="thin">
        <color auto="1"/>
      </top>
      <bottom/>
      <diagonal/>
    </border>
    <border>
      <left style="thin">
        <color rgb="FFBFBFBF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1">
    <xf numFmtId="0" fontId="0" fillId="0" borderId="0" xfId="0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2" fillId="3" borderId="0" xfId="0" applyFont="1" applyFill="1" applyBorder="1"/>
    <xf numFmtId="0" fontId="2" fillId="3" borderId="1" xfId="0" applyFont="1" applyFill="1" applyBorder="1"/>
    <xf numFmtId="0" fontId="2" fillId="2" borderId="0" xfId="0" applyFont="1" applyFill="1"/>
    <xf numFmtId="0" fontId="2" fillId="2" borderId="0" xfId="0" applyFont="1" applyFill="1" applyAlignment="1"/>
    <xf numFmtId="0" fontId="2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28" xfId="0" quotePrefix="1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2" fillId="9" borderId="18" xfId="0" applyFont="1" applyFill="1" applyBorder="1" applyAlignment="1">
      <alignment horizontal="center"/>
    </xf>
    <xf numFmtId="0" fontId="2" fillId="9" borderId="19" xfId="0" applyFont="1" applyFill="1" applyBorder="1" applyAlignment="1">
      <alignment horizontal="center"/>
    </xf>
    <xf numFmtId="0" fontId="2" fillId="9" borderId="20" xfId="0" applyFont="1" applyFill="1" applyBorder="1" applyAlignment="1">
      <alignment horizontal="center"/>
    </xf>
    <xf numFmtId="0" fontId="2" fillId="9" borderId="21" xfId="0" applyFont="1" applyFill="1" applyBorder="1" applyAlignment="1">
      <alignment horizontal="center"/>
    </xf>
    <xf numFmtId="0" fontId="2" fillId="9" borderId="22" xfId="0" applyFont="1" applyFill="1" applyBorder="1" applyAlignment="1">
      <alignment horizontal="center"/>
    </xf>
    <xf numFmtId="0" fontId="2" fillId="9" borderId="23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 vertical="center"/>
    </xf>
    <xf numFmtId="164" fontId="2" fillId="5" borderId="19" xfId="0" applyNumberFormat="1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right" vertical="center"/>
    </xf>
    <xf numFmtId="0" fontId="2" fillId="5" borderId="19" xfId="0" applyFont="1" applyFill="1" applyBorder="1" applyAlignment="1">
      <alignment horizontal="center" vertical="center"/>
    </xf>
    <xf numFmtId="164" fontId="2" fillId="5" borderId="22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right"/>
    </xf>
    <xf numFmtId="0" fontId="2" fillId="5" borderId="22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164" fontId="2" fillId="5" borderId="25" xfId="0" applyNumberFormat="1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right"/>
    </xf>
    <xf numFmtId="0" fontId="2" fillId="5" borderId="25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right" vertical="center"/>
    </xf>
    <xf numFmtId="0" fontId="2" fillId="5" borderId="30" xfId="0" applyFont="1" applyFill="1" applyBorder="1" applyAlignment="1">
      <alignment horizontal="center"/>
    </xf>
    <xf numFmtId="164" fontId="2" fillId="5" borderId="31" xfId="0" applyNumberFormat="1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right"/>
    </xf>
    <xf numFmtId="0" fontId="2" fillId="5" borderId="31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2" fillId="9" borderId="25" xfId="0" applyFont="1" applyFill="1" applyBorder="1" applyAlignment="1">
      <alignment horizontal="center"/>
    </xf>
    <xf numFmtId="0" fontId="2" fillId="9" borderId="26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right" vertical="center"/>
    </xf>
    <xf numFmtId="0" fontId="2" fillId="5" borderId="25" xfId="0" applyFont="1" applyFill="1" applyBorder="1" applyAlignment="1">
      <alignment horizontal="right" vertical="center"/>
    </xf>
    <xf numFmtId="164" fontId="6" fillId="5" borderId="22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164" fontId="6" fillId="5" borderId="25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 applyProtection="1">
      <alignment horizontal="center"/>
      <protection locked="0"/>
    </xf>
    <xf numFmtId="164" fontId="5" fillId="2" borderId="8" xfId="0" applyNumberFormat="1" applyFont="1" applyFill="1" applyBorder="1" applyAlignment="1" applyProtection="1">
      <alignment horizontal="center" vertical="center"/>
      <protection locked="0"/>
    </xf>
    <xf numFmtId="0" fontId="2" fillId="5" borderId="19" xfId="0" applyFont="1" applyFill="1" applyBorder="1" applyAlignment="1" applyProtection="1">
      <alignment horizontal="right"/>
      <protection locked="0"/>
    </xf>
    <xf numFmtId="0" fontId="2" fillId="5" borderId="22" xfId="0" applyFont="1" applyFill="1" applyBorder="1" applyAlignment="1" applyProtection="1">
      <alignment horizontal="right"/>
      <protection locked="0"/>
    </xf>
    <xf numFmtId="0" fontId="2" fillId="5" borderId="25" xfId="0" applyFont="1" applyFill="1" applyBorder="1" applyAlignment="1" applyProtection="1">
      <alignment horizontal="right"/>
      <protection locked="0"/>
    </xf>
    <xf numFmtId="0" fontId="2" fillId="5" borderId="31" xfId="0" applyFont="1" applyFill="1" applyBorder="1" applyAlignment="1" applyProtection="1">
      <alignment horizontal="right"/>
      <protection locked="0"/>
    </xf>
    <xf numFmtId="0" fontId="2" fillId="5" borderId="20" xfId="0" applyFont="1" applyFill="1" applyBorder="1" applyAlignment="1" applyProtection="1">
      <alignment horizontal="left"/>
      <protection locked="0"/>
    </xf>
    <xf numFmtId="0" fontId="2" fillId="5" borderId="23" xfId="0" applyFont="1" applyFill="1" applyBorder="1" applyAlignment="1" applyProtection="1">
      <alignment horizontal="left"/>
      <protection locked="0"/>
    </xf>
    <xf numFmtId="0" fontId="2" fillId="5" borderId="26" xfId="0" applyFont="1" applyFill="1" applyBorder="1" applyAlignment="1" applyProtection="1">
      <alignment horizontal="left"/>
      <protection locked="0"/>
    </xf>
    <xf numFmtId="0" fontId="2" fillId="5" borderId="32" xfId="0" applyFont="1" applyFill="1" applyBorder="1" applyAlignment="1" applyProtection="1">
      <alignment horizontal="left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8" fillId="5" borderId="19" xfId="0" applyFont="1" applyFill="1" applyBorder="1" applyAlignment="1" applyProtection="1">
      <alignment horizontal="right"/>
      <protection locked="0"/>
    </xf>
    <xf numFmtId="0" fontId="8" fillId="5" borderId="20" xfId="0" applyFont="1" applyFill="1" applyBorder="1" applyAlignment="1" applyProtection="1">
      <alignment horizontal="left"/>
      <protection locked="0"/>
    </xf>
    <xf numFmtId="0" fontId="8" fillId="5" borderId="22" xfId="0" applyFont="1" applyFill="1" applyBorder="1" applyAlignment="1" applyProtection="1">
      <alignment horizontal="right"/>
      <protection locked="0"/>
    </xf>
    <xf numFmtId="0" fontId="8" fillId="5" borderId="23" xfId="0" applyFont="1" applyFill="1" applyBorder="1" applyAlignment="1" applyProtection="1">
      <alignment horizontal="left"/>
      <protection locked="0"/>
    </xf>
    <xf numFmtId="0" fontId="8" fillId="5" borderId="25" xfId="0" applyFont="1" applyFill="1" applyBorder="1" applyAlignment="1" applyProtection="1">
      <alignment horizontal="right"/>
      <protection locked="0"/>
    </xf>
    <xf numFmtId="0" fontId="8" fillId="5" borderId="26" xfId="0" applyFont="1" applyFill="1" applyBorder="1" applyAlignment="1" applyProtection="1">
      <alignment horizontal="left"/>
      <protection locked="0"/>
    </xf>
    <xf numFmtId="0" fontId="8" fillId="5" borderId="31" xfId="0" applyFont="1" applyFill="1" applyBorder="1" applyAlignment="1" applyProtection="1">
      <alignment horizontal="right"/>
      <protection locked="0"/>
    </xf>
    <xf numFmtId="0" fontId="8" fillId="5" borderId="32" xfId="0" applyFont="1" applyFill="1" applyBorder="1" applyAlignment="1" applyProtection="1">
      <alignment horizontal="left"/>
      <protection locked="0"/>
    </xf>
    <xf numFmtId="0" fontId="8" fillId="5" borderId="25" xfId="0" applyFont="1" applyFill="1" applyBorder="1" applyAlignment="1" applyProtection="1">
      <protection locked="0"/>
    </xf>
    <xf numFmtId="0" fontId="0" fillId="0" borderId="0" xfId="0" applyProtection="1"/>
    <xf numFmtId="0" fontId="7" fillId="4" borderId="18" xfId="0" applyFont="1" applyFill="1" applyBorder="1" applyAlignment="1" applyProtection="1">
      <alignment horizontal="center"/>
    </xf>
    <xf numFmtId="0" fontId="7" fillId="4" borderId="44" xfId="0" applyFont="1" applyFill="1" applyBorder="1" applyAlignment="1" applyProtection="1">
      <alignment horizontal="center"/>
    </xf>
    <xf numFmtId="0" fontId="7" fillId="4" borderId="19" xfId="0" applyFont="1" applyFill="1" applyBorder="1" applyAlignment="1" applyProtection="1"/>
    <xf numFmtId="0" fontId="7" fillId="4" borderId="20" xfId="0" applyFont="1" applyFill="1" applyBorder="1" applyAlignment="1" applyProtection="1">
      <alignment horizontal="center"/>
    </xf>
    <xf numFmtId="0" fontId="8" fillId="5" borderId="21" xfId="0" applyFont="1" applyFill="1" applyBorder="1" applyAlignment="1" applyProtection="1">
      <alignment horizontal="center"/>
    </xf>
    <xf numFmtId="164" fontId="8" fillId="5" borderId="25" xfId="0" applyNumberFormat="1" applyFont="1" applyFill="1" applyBorder="1" applyAlignment="1" applyProtection="1">
      <alignment horizontal="center" vertical="center"/>
    </xf>
    <xf numFmtId="0" fontId="8" fillId="5" borderId="22" xfId="0" applyFont="1" applyFill="1" applyBorder="1" applyAlignment="1" applyProtection="1">
      <alignment horizontal="right"/>
    </xf>
    <xf numFmtId="0" fontId="8" fillId="5" borderId="22" xfId="0" applyFont="1" applyFill="1" applyBorder="1" applyAlignment="1" applyProtection="1">
      <alignment horizontal="center"/>
    </xf>
    <xf numFmtId="0" fontId="8" fillId="5" borderId="22" xfId="0" applyFont="1" applyFill="1" applyBorder="1" applyAlignment="1" applyProtection="1"/>
    <xf numFmtId="0" fontId="8" fillId="5" borderId="25" xfId="0" applyFont="1" applyFill="1" applyBorder="1" applyAlignment="1" applyProtection="1"/>
    <xf numFmtId="0" fontId="8" fillId="5" borderId="25" xfId="0" applyFont="1" applyFill="1" applyBorder="1" applyAlignment="1" applyProtection="1">
      <alignment horizontal="center"/>
    </xf>
    <xf numFmtId="0" fontId="8" fillId="0" borderId="25" xfId="0" applyFont="1" applyBorder="1" applyAlignment="1" applyProtection="1"/>
    <xf numFmtId="0" fontId="8" fillId="0" borderId="26" xfId="0" applyFont="1" applyBorder="1" applyAlignment="1" applyProtection="1">
      <alignment horizontal="center"/>
    </xf>
    <xf numFmtId="0" fontId="7" fillId="4" borderId="19" xfId="0" applyFont="1" applyFill="1" applyBorder="1" applyAlignment="1" applyProtection="1">
      <alignment horizontal="center"/>
    </xf>
    <xf numFmtId="0" fontId="8" fillId="5" borderId="24" xfId="0" applyFont="1" applyFill="1" applyBorder="1" applyAlignment="1" applyProtection="1">
      <alignment horizontal="center"/>
    </xf>
    <xf numFmtId="0" fontId="8" fillId="5" borderId="25" xfId="0" applyFont="1" applyFill="1" applyBorder="1" applyAlignment="1" applyProtection="1">
      <alignment horizontal="right"/>
    </xf>
    <xf numFmtId="0" fontId="7" fillId="4" borderId="27" xfId="0" applyFont="1" applyFill="1" applyBorder="1" applyAlignment="1" applyProtection="1">
      <alignment horizontal="center" vertical="center"/>
    </xf>
    <xf numFmtId="0" fontId="7" fillId="4" borderId="28" xfId="0" applyFont="1" applyFill="1" applyBorder="1" applyAlignment="1" applyProtection="1">
      <alignment horizontal="center" vertical="center"/>
    </xf>
    <xf numFmtId="0" fontId="7" fillId="4" borderId="28" xfId="0" applyFont="1" applyFill="1" applyBorder="1" applyAlignment="1" applyProtection="1">
      <alignment horizontal="right" vertical="center"/>
    </xf>
    <xf numFmtId="0" fontId="7" fillId="4" borderId="28" xfId="0" applyFont="1" applyFill="1" applyBorder="1" applyAlignment="1" applyProtection="1">
      <alignment horizontal="left" vertical="center"/>
    </xf>
    <xf numFmtId="0" fontId="7" fillId="4" borderId="1" xfId="0" applyFont="1" applyFill="1" applyBorder="1" applyAlignment="1" applyProtection="1">
      <alignment horizontal="left" vertical="center"/>
    </xf>
    <xf numFmtId="0" fontId="8" fillId="5" borderId="18" xfId="0" applyFont="1" applyFill="1" applyBorder="1" applyAlignment="1" applyProtection="1">
      <alignment horizontal="center" vertical="center"/>
    </xf>
    <xf numFmtId="164" fontId="8" fillId="5" borderId="19" xfId="0" applyNumberFormat="1" applyFont="1" applyFill="1" applyBorder="1" applyAlignment="1" applyProtection="1">
      <alignment horizontal="center" vertical="center"/>
    </xf>
    <xf numFmtId="0" fontId="8" fillId="5" borderId="19" xfId="0" applyFont="1" applyFill="1" applyBorder="1" applyAlignment="1" applyProtection="1">
      <alignment horizontal="right" vertical="center"/>
    </xf>
    <xf numFmtId="0" fontId="8" fillId="5" borderId="19" xfId="0" applyFont="1" applyFill="1" applyBorder="1" applyAlignment="1" applyProtection="1">
      <alignment horizontal="center" vertical="center"/>
    </xf>
    <xf numFmtId="0" fontId="8" fillId="5" borderId="19" xfId="0" applyFont="1" applyFill="1" applyBorder="1" applyAlignment="1" applyProtection="1">
      <alignment horizontal="left" vertical="center"/>
    </xf>
    <xf numFmtId="0" fontId="8" fillId="5" borderId="47" xfId="0" applyFont="1" applyFill="1" applyBorder="1" applyAlignment="1" applyProtection="1">
      <alignment horizontal="left" vertical="center"/>
    </xf>
    <xf numFmtId="164" fontId="8" fillId="5" borderId="22" xfId="0" applyNumberFormat="1" applyFont="1" applyFill="1" applyBorder="1" applyAlignment="1" applyProtection="1">
      <alignment horizontal="center" vertical="center"/>
    </xf>
    <xf numFmtId="0" fontId="8" fillId="5" borderId="22" xfId="0" applyFont="1" applyFill="1" applyBorder="1" applyAlignment="1" applyProtection="1">
      <alignment horizontal="center" vertical="center"/>
    </xf>
    <xf numFmtId="0" fontId="8" fillId="5" borderId="22" xfId="0" applyFont="1" applyFill="1" applyBorder="1" applyAlignment="1" applyProtection="1">
      <alignment horizontal="left"/>
    </xf>
    <xf numFmtId="0" fontId="8" fillId="5" borderId="48" xfId="0" applyFont="1" applyFill="1" applyBorder="1" applyAlignment="1" applyProtection="1">
      <alignment horizontal="left"/>
    </xf>
    <xf numFmtId="0" fontId="8" fillId="5" borderId="25" xfId="0" applyFont="1" applyFill="1" applyBorder="1" applyAlignment="1" applyProtection="1">
      <alignment horizontal="center" vertical="center"/>
    </xf>
    <xf numFmtId="0" fontId="8" fillId="5" borderId="25" xfId="0" applyFont="1" applyFill="1" applyBorder="1" applyAlignment="1" applyProtection="1">
      <alignment horizontal="left"/>
    </xf>
    <xf numFmtId="0" fontId="8" fillId="5" borderId="49" xfId="0" applyFont="1" applyFill="1" applyBorder="1" applyAlignment="1" applyProtection="1">
      <alignment horizontal="left"/>
    </xf>
    <xf numFmtId="0" fontId="8" fillId="5" borderId="30" xfId="0" applyFont="1" applyFill="1" applyBorder="1" applyAlignment="1" applyProtection="1">
      <alignment horizontal="center"/>
    </xf>
    <xf numFmtId="164" fontId="8" fillId="5" borderId="31" xfId="0" applyNumberFormat="1" applyFont="1" applyFill="1" applyBorder="1" applyAlignment="1" applyProtection="1">
      <alignment horizontal="center" vertical="center"/>
    </xf>
    <xf numFmtId="0" fontId="8" fillId="5" borderId="31" xfId="0" applyFont="1" applyFill="1" applyBorder="1" applyAlignment="1" applyProtection="1">
      <alignment horizontal="right"/>
    </xf>
    <xf numFmtId="0" fontId="8" fillId="5" borderId="31" xfId="0" applyFont="1" applyFill="1" applyBorder="1" applyAlignment="1" applyProtection="1">
      <alignment horizontal="center" vertical="center"/>
    </xf>
    <xf numFmtId="0" fontId="8" fillId="5" borderId="31" xfId="0" applyFont="1" applyFill="1" applyBorder="1" applyAlignment="1" applyProtection="1">
      <alignment horizontal="left"/>
    </xf>
    <xf numFmtId="0" fontId="8" fillId="5" borderId="50" xfId="0" applyFont="1" applyFill="1" applyBorder="1" applyAlignment="1" applyProtection="1">
      <alignment horizontal="left"/>
    </xf>
    <xf numFmtId="0" fontId="8" fillId="5" borderId="21" xfId="0" applyFont="1" applyFill="1" applyBorder="1" applyAlignment="1" applyProtection="1">
      <alignment horizontal="center" vertical="center"/>
    </xf>
    <xf numFmtId="0" fontId="8" fillId="5" borderId="24" xfId="0" applyFont="1" applyFill="1" applyBorder="1" applyAlignment="1" applyProtection="1">
      <alignment horizontal="center" vertical="center"/>
    </xf>
    <xf numFmtId="0" fontId="8" fillId="5" borderId="30" xfId="0" applyFont="1" applyFill="1" applyBorder="1" applyAlignment="1" applyProtection="1">
      <alignment horizontal="center" vertical="center"/>
    </xf>
    <xf numFmtId="0" fontId="10" fillId="13" borderId="54" xfId="0" applyFont="1" applyFill="1" applyBorder="1" applyAlignment="1" applyProtection="1">
      <alignment horizontal="right"/>
      <protection locked="0"/>
    </xf>
    <xf numFmtId="0" fontId="10" fillId="13" borderId="55" xfId="0" applyFont="1" applyFill="1" applyBorder="1" applyAlignment="1" applyProtection="1">
      <alignment horizontal="left"/>
      <protection locked="0"/>
    </xf>
    <xf numFmtId="0" fontId="10" fillId="13" borderId="57" xfId="0" applyFont="1" applyFill="1" applyBorder="1" applyAlignment="1" applyProtection="1">
      <alignment horizontal="right"/>
      <protection locked="0"/>
    </xf>
    <xf numFmtId="0" fontId="10" fillId="13" borderId="58" xfId="0" applyFont="1" applyFill="1" applyBorder="1" applyAlignment="1" applyProtection="1">
      <alignment horizontal="left"/>
      <protection locked="0"/>
    </xf>
    <xf numFmtId="0" fontId="10" fillId="13" borderId="55" xfId="0" applyFont="1" applyFill="1" applyBorder="1" applyAlignment="1" applyProtection="1">
      <alignment horizontal="left" vertical="center"/>
      <protection locked="0"/>
    </xf>
    <xf numFmtId="0" fontId="0" fillId="3" borderId="0" xfId="0" applyFill="1" applyProtection="1"/>
    <xf numFmtId="0" fontId="2" fillId="3" borderId="0" xfId="0" applyFont="1" applyFill="1" applyProtection="1"/>
    <xf numFmtId="0" fontId="3" fillId="3" borderId="1" xfId="0" applyFont="1" applyFill="1" applyBorder="1" applyAlignment="1" applyProtection="1">
      <alignment horizontal="center"/>
    </xf>
    <xf numFmtId="0" fontId="3" fillId="3" borderId="1" xfId="0" quotePrefix="1" applyFont="1" applyFill="1" applyBorder="1" applyAlignment="1" applyProtection="1">
      <alignment horizontal="center"/>
    </xf>
    <xf numFmtId="0" fontId="9" fillId="14" borderId="62" xfId="0" applyFont="1" applyFill="1" applyBorder="1" applyAlignment="1" applyProtection="1">
      <alignment horizontal="center" vertical="center"/>
    </xf>
    <xf numFmtId="0" fontId="9" fillId="14" borderId="63" xfId="0" applyFont="1" applyFill="1" applyBorder="1" applyAlignment="1" applyProtection="1">
      <alignment horizontal="center" vertical="center"/>
    </xf>
    <xf numFmtId="0" fontId="9" fillId="14" borderId="63" xfId="0" applyFont="1" applyFill="1" applyBorder="1" applyAlignment="1" applyProtection="1">
      <alignment horizontal="right" vertical="center"/>
    </xf>
    <xf numFmtId="0" fontId="9" fillId="14" borderId="63" xfId="0" applyFont="1" applyFill="1" applyBorder="1" applyAlignment="1" applyProtection="1">
      <alignment horizontal="left" vertical="center"/>
    </xf>
    <xf numFmtId="0" fontId="9" fillId="14" borderId="64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center"/>
    </xf>
    <xf numFmtId="0" fontId="3" fillId="4" borderId="27" xfId="0" applyFont="1" applyFill="1" applyBorder="1" applyAlignment="1" applyProtection="1">
      <alignment horizontal="center"/>
    </xf>
    <xf numFmtId="0" fontId="3" fillId="4" borderId="28" xfId="0" applyFont="1" applyFill="1" applyBorder="1" applyAlignment="1" applyProtection="1">
      <alignment horizontal="center"/>
    </xf>
    <xf numFmtId="0" fontId="3" fillId="4" borderId="28" xfId="0" quotePrefix="1" applyFont="1" applyFill="1" applyBorder="1" applyAlignment="1" applyProtection="1">
      <alignment horizontal="center"/>
    </xf>
    <xf numFmtId="0" fontId="3" fillId="4" borderId="29" xfId="0" applyFont="1" applyFill="1" applyBorder="1" applyAlignment="1" applyProtection="1">
      <alignment horizontal="center"/>
    </xf>
    <xf numFmtId="0" fontId="2" fillId="3" borderId="1" xfId="0" applyFont="1" applyFill="1" applyBorder="1" applyProtection="1"/>
    <xf numFmtId="0" fontId="10" fillId="13" borderId="53" xfId="0" applyFont="1" applyFill="1" applyBorder="1" applyAlignment="1" applyProtection="1">
      <alignment horizontal="center" vertical="center"/>
    </xf>
    <xf numFmtId="164" fontId="10" fillId="13" borderId="54" xfId="0" applyNumberFormat="1" applyFont="1" applyFill="1" applyBorder="1" applyAlignment="1" applyProtection="1">
      <alignment horizontal="center" vertical="center"/>
    </xf>
    <xf numFmtId="0" fontId="10" fillId="13" borderId="54" xfId="0" applyFont="1" applyFill="1" applyBorder="1" applyAlignment="1" applyProtection="1">
      <alignment horizontal="right" vertical="center"/>
    </xf>
    <xf numFmtId="0" fontId="10" fillId="13" borderId="54" xfId="0" applyFont="1" applyFill="1" applyBorder="1" applyAlignment="1" applyProtection="1">
      <alignment horizontal="center" vertical="center"/>
    </xf>
    <xf numFmtId="0" fontId="10" fillId="13" borderId="54" xfId="0" applyFont="1" applyFill="1" applyBorder="1" applyAlignment="1" applyProtection="1">
      <alignment horizontal="left" vertical="center"/>
    </xf>
    <xf numFmtId="0" fontId="10" fillId="13" borderId="54" xfId="0" applyFont="1" applyFill="1" applyBorder="1" applyAlignment="1" applyProtection="1">
      <alignment horizontal="right"/>
    </xf>
    <xf numFmtId="0" fontId="2" fillId="3" borderId="0" xfId="0" applyFont="1" applyFill="1" applyBorder="1" applyProtection="1"/>
    <xf numFmtId="0" fontId="2" fillId="5" borderId="18" xfId="0" applyFont="1" applyFill="1" applyBorder="1" applyAlignment="1" applyProtection="1">
      <alignment horizontal="center"/>
    </xf>
    <xf numFmtId="0" fontId="2" fillId="5" borderId="19" xfId="0" applyFont="1" applyFill="1" applyBorder="1" applyAlignment="1" applyProtection="1">
      <alignment horizontal="center"/>
    </xf>
    <xf numFmtId="0" fontId="2" fillId="5" borderId="20" xfId="0" applyFont="1" applyFill="1" applyBorder="1" applyAlignment="1" applyProtection="1">
      <alignment horizontal="center"/>
    </xf>
    <xf numFmtId="0" fontId="10" fillId="13" borderId="56" xfId="0" applyFont="1" applyFill="1" applyBorder="1" applyAlignment="1" applyProtection="1">
      <alignment horizontal="center"/>
    </xf>
    <xf numFmtId="164" fontId="10" fillId="13" borderId="57" xfId="0" applyNumberFormat="1" applyFont="1" applyFill="1" applyBorder="1" applyAlignment="1" applyProtection="1">
      <alignment horizontal="center" vertical="center"/>
    </xf>
    <xf numFmtId="0" fontId="10" fillId="13" borderId="57" xfId="0" applyFont="1" applyFill="1" applyBorder="1" applyAlignment="1" applyProtection="1">
      <alignment horizontal="right"/>
    </xf>
    <xf numFmtId="0" fontId="10" fillId="13" borderId="57" xfId="0" applyFont="1" applyFill="1" applyBorder="1" applyAlignment="1" applyProtection="1">
      <alignment horizontal="center" vertical="center"/>
    </xf>
    <xf numFmtId="0" fontId="10" fillId="13" borderId="57" xfId="0" applyFont="1" applyFill="1" applyBorder="1" applyAlignment="1" applyProtection="1">
      <alignment horizontal="left"/>
    </xf>
    <xf numFmtId="0" fontId="2" fillId="5" borderId="21" xfId="0" applyFont="1" applyFill="1" applyBorder="1" applyAlignment="1" applyProtection="1">
      <alignment horizontal="center"/>
    </xf>
    <xf numFmtId="0" fontId="2" fillId="5" borderId="22" xfId="0" applyFont="1" applyFill="1" applyBorder="1" applyAlignment="1" applyProtection="1">
      <alignment horizontal="center"/>
    </xf>
    <xf numFmtId="0" fontId="2" fillId="5" borderId="23" xfId="0" applyFont="1" applyFill="1" applyBorder="1" applyAlignment="1" applyProtection="1">
      <alignment horizontal="center"/>
    </xf>
    <xf numFmtId="0" fontId="10" fillId="13" borderId="53" xfId="0" applyFont="1" applyFill="1" applyBorder="1" applyAlignment="1" applyProtection="1">
      <alignment horizontal="center"/>
    </xf>
    <xf numFmtId="0" fontId="10" fillId="13" borderId="54" xfId="0" applyFont="1" applyFill="1" applyBorder="1" applyAlignment="1" applyProtection="1">
      <alignment horizontal="left"/>
    </xf>
    <xf numFmtId="0" fontId="2" fillId="5" borderId="24" xfId="0" applyFont="1" applyFill="1" applyBorder="1" applyAlignment="1" applyProtection="1">
      <alignment horizontal="center"/>
    </xf>
    <xf numFmtId="0" fontId="2" fillId="5" borderId="25" xfId="0" applyFont="1" applyFill="1" applyBorder="1" applyAlignment="1" applyProtection="1">
      <alignment horizontal="center"/>
    </xf>
    <xf numFmtId="0" fontId="2" fillId="5" borderId="26" xfId="0" applyFont="1" applyFill="1" applyBorder="1" applyAlignment="1" applyProtection="1">
      <alignment horizontal="center"/>
    </xf>
    <xf numFmtId="0" fontId="0" fillId="5" borderId="0" xfId="0" applyFill="1" applyProtection="1"/>
    <xf numFmtId="0" fontId="8" fillId="5" borderId="0" xfId="0" applyFont="1" applyFill="1" applyProtection="1"/>
    <xf numFmtId="0" fontId="2" fillId="5" borderId="1" xfId="0" applyFont="1" applyFill="1" applyBorder="1" applyAlignment="1">
      <alignment horizontal="left"/>
    </xf>
    <xf numFmtId="0" fontId="2" fillId="5" borderId="25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left" vertical="center"/>
    </xf>
    <xf numFmtId="0" fontId="2" fillId="9" borderId="19" xfId="0" applyFont="1" applyFill="1" applyBorder="1" applyAlignment="1">
      <alignment horizontal="left"/>
    </xf>
    <xf numFmtId="0" fontId="3" fillId="4" borderId="28" xfId="0" applyFont="1" applyFill="1" applyBorder="1" applyAlignment="1">
      <alignment horizontal="left"/>
    </xf>
    <xf numFmtId="0" fontId="2" fillId="5" borderId="25" xfId="0" applyFont="1" applyFill="1" applyBorder="1" applyAlignment="1">
      <alignment horizontal="left"/>
    </xf>
    <xf numFmtId="0" fontId="2" fillId="5" borderId="22" xfId="0" applyFont="1" applyFill="1" applyBorder="1" applyAlignment="1">
      <alignment horizontal="left"/>
    </xf>
    <xf numFmtId="0" fontId="2" fillId="5" borderId="31" xfId="0" applyFont="1" applyFill="1" applyBorder="1" applyAlignment="1">
      <alignment horizontal="left"/>
    </xf>
    <xf numFmtId="0" fontId="2" fillId="5" borderId="38" xfId="0" applyFont="1" applyFill="1" applyBorder="1" applyAlignment="1">
      <alignment horizontal="left"/>
    </xf>
    <xf numFmtId="0" fontId="2" fillId="5" borderId="39" xfId="0" applyFont="1" applyFill="1" applyBorder="1" applyAlignment="1">
      <alignment horizontal="left"/>
    </xf>
    <xf numFmtId="0" fontId="2" fillId="5" borderId="40" xfId="0" applyFont="1" applyFill="1" applyBorder="1" applyAlignment="1">
      <alignment horizontal="left"/>
    </xf>
    <xf numFmtId="0" fontId="2" fillId="5" borderId="41" xfId="0" applyFont="1" applyFill="1" applyBorder="1" applyAlignment="1">
      <alignment horizontal="left"/>
    </xf>
    <xf numFmtId="0" fontId="2" fillId="7" borderId="40" xfId="0" applyFont="1" applyFill="1" applyBorder="1" applyAlignment="1">
      <alignment horizontal="left"/>
    </xf>
    <xf numFmtId="0" fontId="2" fillId="7" borderId="41" xfId="0" applyFont="1" applyFill="1" applyBorder="1" applyAlignment="1">
      <alignment horizontal="left"/>
    </xf>
    <xf numFmtId="0" fontId="2" fillId="9" borderId="40" xfId="0" applyFont="1" applyFill="1" applyBorder="1" applyAlignment="1">
      <alignment horizontal="left"/>
    </xf>
    <xf numFmtId="0" fontId="2" fillId="9" borderId="41" xfId="0" applyFont="1" applyFill="1" applyBorder="1" applyAlignment="1">
      <alignment horizontal="left"/>
    </xf>
    <xf numFmtId="0" fontId="2" fillId="5" borderId="19" xfId="0" applyFont="1" applyFill="1" applyBorder="1" applyAlignment="1">
      <alignment horizontal="left" vertical="center"/>
    </xf>
    <xf numFmtId="0" fontId="3" fillId="4" borderId="28" xfId="0" applyFont="1" applyFill="1" applyBorder="1" applyAlignment="1">
      <alignment horizontal="left" vertical="center"/>
    </xf>
    <xf numFmtId="0" fontId="3" fillId="4" borderId="28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2" fillId="5" borderId="15" xfId="0" applyFont="1" applyFill="1" applyBorder="1" applyAlignment="1" applyProtection="1">
      <alignment horizontal="center"/>
      <protection locked="0"/>
    </xf>
    <xf numFmtId="0" fontId="2" fillId="5" borderId="16" xfId="0" applyFont="1" applyFill="1" applyBorder="1" applyAlignment="1" applyProtection="1">
      <alignment horizontal="center"/>
      <protection locked="0"/>
    </xf>
    <xf numFmtId="0" fontId="2" fillId="5" borderId="17" xfId="0" applyFont="1" applyFill="1" applyBorder="1" applyAlignment="1" applyProtection="1">
      <alignment horizontal="center"/>
      <protection locked="0"/>
    </xf>
    <xf numFmtId="0" fontId="2" fillId="3" borderId="0" xfId="0" applyFont="1" applyFill="1" applyAlignment="1">
      <alignment horizontal="center"/>
    </xf>
    <xf numFmtId="0" fontId="2" fillId="5" borderId="9" xfId="0" applyFont="1" applyFill="1" applyBorder="1" applyAlignment="1" applyProtection="1">
      <alignment horizontal="center"/>
      <protection locked="0"/>
    </xf>
    <xf numFmtId="0" fontId="2" fillId="5" borderId="10" xfId="0" applyFont="1" applyFill="1" applyBorder="1" applyAlignment="1" applyProtection="1">
      <alignment horizontal="center"/>
      <protection locked="0"/>
    </xf>
    <xf numFmtId="0" fontId="2" fillId="5" borderId="11" xfId="0" applyFont="1" applyFill="1" applyBorder="1" applyAlignment="1" applyProtection="1">
      <alignment horizontal="center"/>
      <protection locked="0"/>
    </xf>
    <xf numFmtId="0" fontId="2" fillId="5" borderId="12" xfId="0" applyFont="1" applyFill="1" applyBorder="1" applyAlignment="1" applyProtection="1">
      <alignment horizontal="center"/>
      <protection locked="0"/>
    </xf>
    <xf numFmtId="0" fontId="2" fillId="5" borderId="13" xfId="0" applyFont="1" applyFill="1" applyBorder="1" applyAlignment="1" applyProtection="1">
      <alignment horizontal="center"/>
      <protection locked="0"/>
    </xf>
    <xf numFmtId="0" fontId="2" fillId="5" borderId="14" xfId="0" applyFont="1" applyFill="1" applyBorder="1" applyAlignment="1" applyProtection="1">
      <alignment horizontal="center"/>
      <protection locked="0"/>
    </xf>
    <xf numFmtId="0" fontId="2" fillId="5" borderId="36" xfId="0" applyFont="1" applyFill="1" applyBorder="1" applyAlignment="1">
      <alignment horizontal="left"/>
    </xf>
    <xf numFmtId="0" fontId="2" fillId="5" borderId="37" xfId="0" applyFont="1" applyFill="1" applyBorder="1" applyAlignment="1">
      <alignment horizontal="left"/>
    </xf>
    <xf numFmtId="0" fontId="2" fillId="5" borderId="19" xfId="0" applyFont="1" applyFill="1" applyBorder="1" applyAlignment="1">
      <alignment horizontal="left"/>
    </xf>
    <xf numFmtId="0" fontId="1" fillId="8" borderId="5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2" fillId="9" borderId="18" xfId="0" applyFont="1" applyFill="1" applyBorder="1" applyAlignment="1">
      <alignment horizontal="left"/>
    </xf>
    <xf numFmtId="0" fontId="2" fillId="9" borderId="24" xfId="0" applyFont="1" applyFill="1" applyBorder="1" applyAlignment="1">
      <alignment horizontal="left"/>
    </xf>
    <xf numFmtId="0" fontId="2" fillId="9" borderId="25" xfId="0" applyFont="1" applyFill="1" applyBorder="1" applyAlignment="1">
      <alignment horizontal="left"/>
    </xf>
    <xf numFmtId="0" fontId="2" fillId="5" borderId="33" xfId="0" applyFont="1" applyFill="1" applyBorder="1" applyAlignment="1">
      <alignment horizontal="left"/>
    </xf>
    <xf numFmtId="0" fontId="2" fillId="5" borderId="34" xfId="0" applyFont="1" applyFill="1" applyBorder="1" applyAlignment="1">
      <alignment horizontal="left"/>
    </xf>
    <xf numFmtId="0" fontId="2" fillId="5" borderId="35" xfId="0" applyFont="1" applyFill="1" applyBorder="1" applyAlignment="1">
      <alignment horizontal="left"/>
    </xf>
    <xf numFmtId="0" fontId="2" fillId="9" borderId="26" xfId="0" applyFont="1" applyFill="1" applyBorder="1" applyAlignment="1">
      <alignment horizontal="left"/>
    </xf>
    <xf numFmtId="0" fontId="2" fillId="9" borderId="20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2" fillId="9" borderId="38" xfId="0" applyFont="1" applyFill="1" applyBorder="1" applyAlignment="1">
      <alignment horizontal="left"/>
    </xf>
    <xf numFmtId="0" fontId="2" fillId="9" borderId="39" xfId="0" applyFont="1" applyFill="1" applyBorder="1" applyAlignment="1">
      <alignment horizontal="left"/>
    </xf>
    <xf numFmtId="0" fontId="3" fillId="4" borderId="44" xfId="0" applyFont="1" applyFill="1" applyBorder="1" applyAlignment="1">
      <alignment horizontal="left"/>
    </xf>
    <xf numFmtId="0" fontId="3" fillId="4" borderId="46" xfId="0" applyFont="1" applyFill="1" applyBorder="1" applyAlignment="1">
      <alignment horizontal="left"/>
    </xf>
    <xf numFmtId="0" fontId="3" fillId="4" borderId="45" xfId="0" applyFont="1" applyFill="1" applyBorder="1" applyAlignment="1">
      <alignment horizontal="center"/>
    </xf>
    <xf numFmtId="0" fontId="3" fillId="4" borderId="44" xfId="0" applyFont="1" applyFill="1" applyBorder="1" applyAlignment="1">
      <alignment horizontal="center"/>
    </xf>
    <xf numFmtId="0" fontId="3" fillId="10" borderId="18" xfId="0" applyFont="1" applyFill="1" applyBorder="1" applyAlignment="1">
      <alignment horizontal="center"/>
    </xf>
    <xf numFmtId="0" fontId="3" fillId="10" borderId="19" xfId="0" applyFont="1" applyFill="1" applyBorder="1" applyAlignment="1">
      <alignment horizontal="center"/>
    </xf>
    <xf numFmtId="0" fontId="3" fillId="10" borderId="19" xfId="0" applyFont="1" applyFill="1" applyBorder="1" applyAlignment="1">
      <alignment horizontal="left"/>
    </xf>
    <xf numFmtId="0" fontId="3" fillId="10" borderId="20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left"/>
    </xf>
    <xf numFmtId="0" fontId="3" fillId="3" borderId="23" xfId="0" applyFont="1" applyFill="1" applyBorder="1" applyAlignment="1">
      <alignment horizontal="left"/>
    </xf>
    <xf numFmtId="0" fontId="3" fillId="11" borderId="21" xfId="0" applyFont="1" applyFill="1" applyBorder="1" applyAlignment="1">
      <alignment horizontal="center"/>
    </xf>
    <xf numFmtId="0" fontId="3" fillId="11" borderId="22" xfId="0" applyFont="1" applyFill="1" applyBorder="1" applyAlignment="1">
      <alignment horizontal="center"/>
    </xf>
    <xf numFmtId="0" fontId="3" fillId="11" borderId="22" xfId="0" applyFont="1" applyFill="1" applyBorder="1" applyAlignment="1">
      <alignment horizontal="left"/>
    </xf>
    <xf numFmtId="0" fontId="3" fillId="11" borderId="23" xfId="0" applyFont="1" applyFill="1" applyBorder="1" applyAlignment="1">
      <alignment horizontal="left"/>
    </xf>
    <xf numFmtId="0" fontId="2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left"/>
    </xf>
    <xf numFmtId="0" fontId="2" fillId="5" borderId="2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left"/>
    </xf>
    <xf numFmtId="0" fontId="7" fillId="6" borderId="5" xfId="0" applyFont="1" applyFill="1" applyBorder="1" applyAlignment="1" applyProtection="1">
      <alignment horizontal="center"/>
    </xf>
    <xf numFmtId="0" fontId="7" fillId="6" borderId="6" xfId="0" applyFont="1" applyFill="1" applyBorder="1" applyAlignment="1" applyProtection="1">
      <alignment horizontal="center"/>
    </xf>
    <xf numFmtId="0" fontId="7" fillId="6" borderId="7" xfId="0" applyFont="1" applyFill="1" applyBorder="1" applyAlignment="1" applyProtection="1">
      <alignment horizontal="center"/>
    </xf>
    <xf numFmtId="0" fontId="8" fillId="4" borderId="42" xfId="0" applyFont="1" applyFill="1" applyBorder="1" applyAlignment="1" applyProtection="1">
      <alignment horizontal="center"/>
    </xf>
    <xf numFmtId="0" fontId="7" fillId="4" borderId="10" xfId="0" applyFont="1" applyFill="1" applyBorder="1" applyAlignment="1" applyProtection="1">
      <alignment horizontal="center"/>
    </xf>
    <xf numFmtId="0" fontId="7" fillId="4" borderId="43" xfId="0" applyFont="1" applyFill="1" applyBorder="1" applyAlignment="1" applyProtection="1">
      <alignment horizontal="center"/>
    </xf>
    <xf numFmtId="0" fontId="7" fillId="4" borderId="42" xfId="0" applyFont="1" applyFill="1" applyBorder="1" applyAlignment="1" applyProtection="1">
      <alignment horizontal="center"/>
    </xf>
    <xf numFmtId="0" fontId="8" fillId="5" borderId="12" xfId="0" applyFont="1" applyFill="1" applyBorder="1" applyAlignment="1" applyProtection="1">
      <alignment horizontal="left"/>
    </xf>
    <xf numFmtId="0" fontId="8" fillId="5" borderId="13" xfId="0" applyFont="1" applyFill="1" applyBorder="1" applyAlignment="1" applyProtection="1">
      <alignment horizontal="left"/>
    </xf>
    <xf numFmtId="0" fontId="8" fillId="5" borderId="14" xfId="0" applyFont="1" applyFill="1" applyBorder="1" applyAlignment="1" applyProtection="1">
      <alignment horizontal="left"/>
    </xf>
    <xf numFmtId="0" fontId="8" fillId="5" borderId="9" xfId="0" applyFont="1" applyFill="1" applyBorder="1" applyAlignment="1" applyProtection="1">
      <alignment horizontal="left"/>
    </xf>
    <xf numFmtId="0" fontId="8" fillId="5" borderId="10" xfId="0" applyFont="1" applyFill="1" applyBorder="1" applyAlignment="1" applyProtection="1">
      <alignment horizontal="left"/>
    </xf>
    <xf numFmtId="0" fontId="8" fillId="5" borderId="11" xfId="0" applyFont="1" applyFill="1" applyBorder="1" applyAlignment="1" applyProtection="1">
      <alignment horizontal="left"/>
    </xf>
    <xf numFmtId="0" fontId="8" fillId="5" borderId="15" xfId="0" applyFont="1" applyFill="1" applyBorder="1" applyAlignment="1" applyProtection="1">
      <alignment horizontal="left"/>
    </xf>
    <xf numFmtId="0" fontId="8" fillId="5" borderId="16" xfId="0" applyFont="1" applyFill="1" applyBorder="1" applyAlignment="1" applyProtection="1">
      <alignment horizontal="left"/>
    </xf>
    <xf numFmtId="0" fontId="8" fillId="5" borderId="17" xfId="0" applyFont="1" applyFill="1" applyBorder="1" applyAlignment="1" applyProtection="1">
      <alignment horizontal="left"/>
    </xf>
    <xf numFmtId="0" fontId="7" fillId="4" borderId="28" xfId="0" applyFont="1" applyFill="1" applyBorder="1" applyAlignment="1" applyProtection="1">
      <alignment horizontal="center"/>
    </xf>
    <xf numFmtId="0" fontId="7" fillId="4" borderId="29" xfId="0" applyFont="1" applyFill="1" applyBorder="1" applyAlignment="1" applyProtection="1">
      <alignment horizontal="center"/>
    </xf>
    <xf numFmtId="0" fontId="7" fillId="6" borderId="5" xfId="0" applyFont="1" applyFill="1" applyBorder="1" applyAlignment="1" applyProtection="1">
      <alignment horizontal="left"/>
    </xf>
    <xf numFmtId="0" fontId="7" fillId="6" borderId="6" xfId="0" applyFont="1" applyFill="1" applyBorder="1" applyAlignment="1" applyProtection="1">
      <alignment horizontal="left"/>
    </xf>
    <xf numFmtId="0" fontId="7" fillId="6" borderId="7" xfId="0" applyFont="1" applyFill="1" applyBorder="1" applyAlignment="1" applyProtection="1">
      <alignment horizontal="left"/>
    </xf>
    <xf numFmtId="0" fontId="3" fillId="10" borderId="18" xfId="0" applyFont="1" applyFill="1" applyBorder="1" applyAlignment="1" applyProtection="1">
      <alignment horizontal="center"/>
    </xf>
    <xf numFmtId="0" fontId="3" fillId="10" borderId="19" xfId="0" applyFont="1" applyFill="1" applyBorder="1" applyAlignment="1" applyProtection="1">
      <alignment horizontal="center"/>
    </xf>
    <xf numFmtId="0" fontId="3" fillId="10" borderId="19" xfId="0" applyFont="1" applyFill="1" applyBorder="1" applyAlignment="1" applyProtection="1">
      <alignment horizontal="left"/>
    </xf>
    <xf numFmtId="0" fontId="3" fillId="10" borderId="20" xfId="0" applyFont="1" applyFill="1" applyBorder="1" applyAlignment="1" applyProtection="1">
      <alignment horizontal="left"/>
    </xf>
    <xf numFmtId="0" fontId="3" fillId="6" borderId="2" xfId="0" applyFont="1" applyFill="1" applyBorder="1" applyAlignment="1" applyProtection="1">
      <alignment horizontal="center"/>
    </xf>
    <xf numFmtId="0" fontId="3" fillId="6" borderId="3" xfId="0" applyFont="1" applyFill="1" applyBorder="1" applyAlignment="1" applyProtection="1">
      <alignment horizontal="center"/>
    </xf>
    <xf numFmtId="0" fontId="3" fillId="6" borderId="4" xfId="0" applyFont="1" applyFill="1" applyBorder="1" applyAlignment="1" applyProtection="1">
      <alignment horizontal="center"/>
    </xf>
    <xf numFmtId="0" fontId="3" fillId="4" borderId="28" xfId="0" applyFont="1" applyFill="1" applyBorder="1" applyAlignment="1" applyProtection="1">
      <alignment horizontal="left"/>
    </xf>
    <xf numFmtId="0" fontId="2" fillId="5" borderId="19" xfId="0" applyFont="1" applyFill="1" applyBorder="1" applyAlignment="1" applyProtection="1">
      <alignment horizontal="left"/>
    </xf>
    <xf numFmtId="0" fontId="2" fillId="5" borderId="40" xfId="0" applyFont="1" applyFill="1" applyBorder="1" applyAlignment="1" applyProtection="1">
      <alignment horizontal="left"/>
    </xf>
    <xf numFmtId="0" fontId="2" fillId="5" borderId="41" xfId="0" applyFont="1" applyFill="1" applyBorder="1" applyAlignment="1" applyProtection="1">
      <alignment horizontal="left"/>
    </xf>
    <xf numFmtId="0" fontId="2" fillId="5" borderId="38" xfId="0" applyFont="1" applyFill="1" applyBorder="1" applyAlignment="1" applyProtection="1">
      <alignment horizontal="left"/>
    </xf>
    <xf numFmtId="0" fontId="2" fillId="5" borderId="39" xfId="0" applyFont="1" applyFill="1" applyBorder="1" applyAlignment="1" applyProtection="1">
      <alignment horizontal="left"/>
    </xf>
    <xf numFmtId="0" fontId="11" fillId="8" borderId="2" xfId="0" applyFont="1" applyFill="1" applyBorder="1" applyAlignment="1" applyProtection="1">
      <alignment horizontal="center" vertical="center"/>
    </xf>
    <xf numFmtId="0" fontId="11" fillId="8" borderId="3" xfId="0" applyFont="1" applyFill="1" applyBorder="1" applyAlignment="1" applyProtection="1">
      <alignment horizontal="center" vertical="center"/>
    </xf>
    <xf numFmtId="0" fontId="11" fillId="8" borderId="4" xfId="0" applyFont="1" applyFill="1" applyBorder="1" applyAlignment="1" applyProtection="1">
      <alignment horizontal="center" vertical="center"/>
    </xf>
    <xf numFmtId="0" fontId="11" fillId="8" borderId="60" xfId="0" applyFont="1" applyFill="1" applyBorder="1" applyAlignment="1" applyProtection="1">
      <alignment horizontal="center" vertical="center"/>
    </xf>
    <xf numFmtId="0" fontId="11" fillId="8" borderId="61" xfId="0" applyFont="1" applyFill="1" applyBorder="1" applyAlignment="1" applyProtection="1">
      <alignment horizontal="center" vertical="center"/>
    </xf>
    <xf numFmtId="0" fontId="11" fillId="8" borderId="65" xfId="0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/>
    </xf>
    <xf numFmtId="0" fontId="3" fillId="6" borderId="5" xfId="0" applyFont="1" applyFill="1" applyBorder="1" applyAlignment="1" applyProtection="1">
      <alignment horizontal="center"/>
    </xf>
    <xf numFmtId="0" fontId="3" fillId="6" borderId="6" xfId="0" applyFont="1" applyFill="1" applyBorder="1" applyAlignment="1" applyProtection="1">
      <alignment horizontal="center"/>
    </xf>
    <xf numFmtId="0" fontId="3" fillId="6" borderId="7" xfId="0" applyFont="1" applyFill="1" applyBorder="1" applyAlignment="1" applyProtection="1">
      <alignment horizontal="center"/>
    </xf>
    <xf numFmtId="0" fontId="3" fillId="4" borderId="45" xfId="0" applyFont="1" applyFill="1" applyBorder="1" applyAlignment="1" applyProtection="1">
      <alignment horizontal="center"/>
    </xf>
    <xf numFmtId="0" fontId="3" fillId="4" borderId="44" xfId="0" applyFont="1" applyFill="1" applyBorder="1" applyAlignment="1" applyProtection="1">
      <alignment horizontal="center"/>
    </xf>
    <xf numFmtId="0" fontId="3" fillId="4" borderId="44" xfId="0" applyFont="1" applyFill="1" applyBorder="1" applyAlignment="1" applyProtection="1">
      <alignment horizontal="left"/>
    </xf>
    <xf numFmtId="0" fontId="3" fillId="4" borderId="46" xfId="0" applyFont="1" applyFill="1" applyBorder="1" applyAlignment="1" applyProtection="1">
      <alignment horizontal="left"/>
    </xf>
    <xf numFmtId="0" fontId="9" fillId="12" borderId="5" xfId="0" applyFont="1" applyFill="1" applyBorder="1" applyAlignment="1" applyProtection="1">
      <alignment horizontal="center"/>
    </xf>
    <xf numFmtId="0" fontId="9" fillId="12" borderId="6" xfId="0" applyFont="1" applyFill="1" applyBorder="1" applyAlignment="1" applyProtection="1">
      <alignment horizontal="center"/>
    </xf>
    <xf numFmtId="0" fontId="9" fillId="12" borderId="7" xfId="0" applyFont="1" applyFill="1" applyBorder="1" applyAlignment="1" applyProtection="1">
      <alignment horizontal="center"/>
    </xf>
    <xf numFmtId="0" fontId="9" fillId="14" borderId="64" xfId="0" applyFont="1" applyFill="1" applyBorder="1" applyAlignment="1" applyProtection="1">
      <alignment horizontal="center"/>
    </xf>
    <xf numFmtId="0" fontId="9" fillId="12" borderId="1" xfId="0" applyFont="1" applyFill="1" applyBorder="1" applyAlignment="1" applyProtection="1">
      <alignment horizontal="center"/>
    </xf>
    <xf numFmtId="0" fontId="10" fillId="13" borderId="51" xfId="0" applyFont="1" applyFill="1" applyBorder="1" applyAlignment="1" applyProtection="1">
      <alignment horizontal="center"/>
      <protection locked="0"/>
    </xf>
    <xf numFmtId="0" fontId="10" fillId="13" borderId="52" xfId="0" applyFont="1" applyFill="1" applyBorder="1" applyAlignment="1" applyProtection="1">
      <alignment horizontal="center"/>
      <protection locked="0"/>
    </xf>
    <xf numFmtId="0" fontId="10" fillId="13" borderId="59" xfId="0" applyFont="1" applyFill="1" applyBorder="1" applyAlignment="1" applyProtection="1">
      <alignment horizontal="center"/>
      <protection locked="0"/>
    </xf>
    <xf numFmtId="0" fontId="3" fillId="3" borderId="40" xfId="0" applyFont="1" applyFill="1" applyBorder="1" applyAlignment="1" applyProtection="1">
      <alignment horizontal="left"/>
    </xf>
    <xf numFmtId="0" fontId="3" fillId="3" borderId="13" xfId="0" applyFont="1" applyFill="1" applyBorder="1" applyAlignment="1" applyProtection="1">
      <alignment horizontal="left"/>
    </xf>
    <xf numFmtId="0" fontId="3" fillId="3" borderId="14" xfId="0" applyFont="1" applyFill="1" applyBorder="1" applyAlignment="1" applyProtection="1">
      <alignment horizontal="left"/>
    </xf>
    <xf numFmtId="0" fontId="3" fillId="11" borderId="21" xfId="0" applyFont="1" applyFill="1" applyBorder="1" applyAlignment="1" applyProtection="1">
      <alignment horizontal="center"/>
    </xf>
    <xf numFmtId="0" fontId="3" fillId="11" borderId="22" xfId="0" applyFont="1" applyFill="1" applyBorder="1" applyAlignment="1" applyProtection="1">
      <alignment horizontal="center"/>
    </xf>
    <xf numFmtId="0" fontId="3" fillId="11" borderId="40" xfId="0" applyFont="1" applyFill="1" applyBorder="1" applyAlignment="1" applyProtection="1">
      <alignment horizontal="left"/>
    </xf>
    <xf numFmtId="0" fontId="3" fillId="11" borderId="13" xfId="0" applyFont="1" applyFill="1" applyBorder="1" applyAlignment="1" applyProtection="1">
      <alignment horizontal="left"/>
    </xf>
    <xf numFmtId="0" fontId="3" fillId="11" borderId="14" xfId="0" applyFont="1" applyFill="1" applyBorder="1" applyAlignment="1" applyProtection="1">
      <alignment horizontal="left"/>
    </xf>
    <xf numFmtId="0" fontId="2" fillId="5" borderId="24" xfId="0" applyFont="1" applyFill="1" applyBorder="1" applyAlignment="1" applyProtection="1">
      <alignment horizontal="center"/>
    </xf>
    <xf numFmtId="0" fontId="2" fillId="5" borderId="25" xfId="0" applyFont="1" applyFill="1" applyBorder="1" applyAlignment="1" applyProtection="1">
      <alignment horizontal="center"/>
    </xf>
    <xf numFmtId="0" fontId="2" fillId="5" borderId="16" xfId="0" applyFont="1" applyFill="1" applyBorder="1" applyAlignment="1" applyProtection="1">
      <alignment horizontal="left"/>
    </xf>
    <xf numFmtId="0" fontId="2" fillId="5" borderId="17" xfId="0" applyFont="1" applyFill="1" applyBorder="1" applyAlignment="1" applyProtection="1">
      <alignment horizontal="left"/>
    </xf>
    <xf numFmtId="0" fontId="3" fillId="3" borderId="21" xfId="0" applyFont="1" applyFill="1" applyBorder="1" applyAlignment="1" applyProtection="1">
      <alignment horizontal="center"/>
    </xf>
    <xf numFmtId="0" fontId="3" fillId="3" borderId="22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942975</xdr:colOff>
      <xdr:row>0</xdr:row>
      <xdr:rowOff>28575</xdr:rowOff>
    </xdr:from>
    <xdr:to>
      <xdr:col>28</xdr:col>
      <xdr:colOff>295275</xdr:colOff>
      <xdr:row>4</xdr:row>
      <xdr:rowOff>107858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4525" y="28575"/>
          <a:ext cx="7562850" cy="726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85"/>
  <sheetViews>
    <sheetView tabSelected="1" workbookViewId="0">
      <selection activeCell="A13" sqref="A13:H13"/>
    </sheetView>
  </sheetViews>
  <sheetFormatPr baseColWidth="10" defaultRowHeight="12.75" x14ac:dyDescent="0.2"/>
  <cols>
    <col min="1" max="1" width="5.85546875" style="1" customWidth="1"/>
    <col min="2" max="2" width="8.7109375" style="1" customWidth="1"/>
    <col min="3" max="3" width="20.28515625" style="1" customWidth="1"/>
    <col min="4" max="5" width="4.85546875" style="1" customWidth="1"/>
    <col min="6" max="6" width="5.7109375" style="1" customWidth="1"/>
    <col min="7" max="7" width="6" style="1" customWidth="1"/>
    <col min="8" max="8" width="7.140625" style="1" customWidth="1"/>
    <col min="9" max="9" width="4.7109375" style="1" customWidth="1"/>
    <col min="10" max="10" width="2.140625" style="1" customWidth="1"/>
    <col min="11" max="11" width="5.140625" style="1" customWidth="1"/>
    <col min="12" max="12" width="18.42578125" style="1" hidden="1" customWidth="1"/>
    <col min="13" max="13" width="8.85546875" style="1" hidden="1" customWidth="1"/>
    <col min="14" max="14" width="17.5703125" style="1" hidden="1" customWidth="1"/>
    <col min="15" max="17" width="5.140625" style="1" hidden="1" customWidth="1"/>
    <col min="18" max="18" width="6" style="1" hidden="1" customWidth="1"/>
    <col min="19" max="19" width="5.28515625" style="1" hidden="1" customWidth="1"/>
    <col min="20" max="20" width="16.28515625" style="1" hidden="1" customWidth="1"/>
    <col min="21" max="21" width="5.140625" style="1" customWidth="1"/>
    <col min="22" max="22" width="5.85546875" style="1" customWidth="1"/>
    <col min="23" max="23" width="8.7109375" style="1" customWidth="1"/>
    <col min="24" max="24" width="21.140625" style="1" customWidth="1"/>
    <col min="25" max="26" width="4.85546875" style="1" customWidth="1"/>
    <col min="27" max="27" width="5.7109375" style="1" customWidth="1"/>
    <col min="28" max="28" width="6" style="1" customWidth="1"/>
    <col min="29" max="29" width="7.140625" style="1" customWidth="1"/>
    <col min="30" max="30" width="4.7109375" style="1" customWidth="1"/>
    <col min="31" max="31" width="2.140625" style="1" customWidth="1"/>
    <col min="32" max="32" width="5.140625" style="1" customWidth="1"/>
    <col min="33" max="33" width="18.42578125" style="1" hidden="1" customWidth="1"/>
    <col min="34" max="34" width="8.85546875" style="1" hidden="1" customWidth="1"/>
    <col min="35" max="35" width="17.5703125" style="1" hidden="1" customWidth="1"/>
    <col min="36" max="38" width="5.140625" style="1" hidden="1" customWidth="1"/>
    <col min="39" max="39" width="6" style="1" hidden="1" customWidth="1"/>
    <col min="40" max="40" width="5.28515625" style="1" hidden="1" customWidth="1"/>
    <col min="41" max="41" width="16.28515625" style="1" hidden="1" customWidth="1"/>
    <col min="42" max="42" width="5.140625" style="1" customWidth="1"/>
    <col min="43" max="43" width="5.85546875" style="1" customWidth="1"/>
    <col min="44" max="44" width="8.7109375" style="1" customWidth="1"/>
    <col min="45" max="45" width="20.5703125" style="1" customWidth="1"/>
    <col min="46" max="47" width="4.85546875" style="1" customWidth="1"/>
    <col min="48" max="48" width="5.7109375" style="1" customWidth="1"/>
    <col min="49" max="49" width="6" style="1" customWidth="1"/>
    <col min="50" max="50" width="7.140625" style="1" customWidth="1"/>
    <col min="51" max="51" width="4.7109375" style="1" customWidth="1"/>
    <col min="52" max="52" width="2.140625" style="1" customWidth="1"/>
    <col min="53" max="53" width="5.140625" style="1" customWidth="1"/>
    <col min="54" max="54" width="18.42578125" style="1" hidden="1" customWidth="1"/>
    <col min="55" max="55" width="8.85546875" style="1" hidden="1" customWidth="1"/>
    <col min="56" max="56" width="17.5703125" style="1" hidden="1" customWidth="1"/>
    <col min="57" max="59" width="5.140625" style="1" hidden="1" customWidth="1"/>
    <col min="60" max="60" width="6" style="1" hidden="1" customWidth="1"/>
    <col min="61" max="61" width="5.28515625" style="1" hidden="1" customWidth="1"/>
    <col min="62" max="62" width="16.28515625" style="1" hidden="1" customWidth="1"/>
    <col min="63" max="16384" width="11.42578125" style="1"/>
  </cols>
  <sheetData>
    <row r="1" spans="1:53" x14ac:dyDescent="0.2">
      <c r="A1" s="9"/>
      <c r="B1" s="9"/>
      <c r="C1" s="9"/>
      <c r="D1" s="9"/>
      <c r="E1" s="9"/>
      <c r="F1" s="9"/>
      <c r="G1" s="9"/>
      <c r="H1" s="9"/>
      <c r="I1" s="9"/>
      <c r="J1" s="10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0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3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227" t="s">
        <v>13</v>
      </c>
      <c r="AS2" s="227"/>
      <c r="AT2" s="69">
        <v>12</v>
      </c>
      <c r="AU2" s="227" t="s">
        <v>15</v>
      </c>
      <c r="AV2" s="227"/>
      <c r="AW2" s="227"/>
      <c r="AX2" s="70">
        <v>0.5</v>
      </c>
      <c r="AY2" s="9"/>
      <c r="AZ2" s="9"/>
      <c r="BA2" s="9"/>
    </row>
    <row r="3" spans="1:53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227" t="s">
        <v>14</v>
      </c>
      <c r="AS3" s="227"/>
      <c r="AT3" s="69">
        <v>3</v>
      </c>
      <c r="AU3" s="227" t="s">
        <v>29</v>
      </c>
      <c r="AV3" s="227"/>
      <c r="AW3" s="227"/>
      <c r="AX3" s="69">
        <f>AT2+AT3</f>
        <v>15</v>
      </c>
      <c r="AY3" s="9"/>
      <c r="AZ3" s="9"/>
      <c r="BA3" s="9"/>
    </row>
    <row r="4" spans="1:53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</row>
    <row r="5" spans="1:53" ht="18" x14ac:dyDescent="0.25">
      <c r="A5" s="224" t="s">
        <v>1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6"/>
    </row>
    <row r="7" spans="1:53" x14ac:dyDescent="0.2">
      <c r="A7" s="187" t="s">
        <v>0</v>
      </c>
      <c r="B7" s="188"/>
      <c r="C7" s="188"/>
      <c r="D7" s="188"/>
      <c r="E7" s="188"/>
      <c r="F7" s="188"/>
      <c r="G7" s="188"/>
      <c r="H7" s="189"/>
      <c r="V7" s="187" t="s">
        <v>2</v>
      </c>
      <c r="W7" s="188"/>
      <c r="X7" s="188"/>
      <c r="Y7" s="188"/>
      <c r="Z7" s="188"/>
      <c r="AA7" s="188"/>
      <c r="AB7" s="188"/>
      <c r="AC7" s="189"/>
      <c r="AI7" s="7"/>
      <c r="AJ7" s="7" t="s">
        <v>81</v>
      </c>
      <c r="AQ7" s="187" t="s">
        <v>3</v>
      </c>
      <c r="AR7" s="188"/>
      <c r="AS7" s="188"/>
      <c r="AT7" s="188"/>
      <c r="AU7" s="188"/>
      <c r="AV7" s="188"/>
      <c r="AW7" s="188"/>
      <c r="AX7" s="189"/>
    </row>
    <row r="8" spans="1:53" x14ac:dyDescent="0.2">
      <c r="A8" s="215" t="s">
        <v>66</v>
      </c>
      <c r="B8" s="216"/>
      <c r="C8" s="216"/>
      <c r="D8" s="216"/>
      <c r="E8" s="216"/>
      <c r="F8" s="216"/>
      <c r="G8" s="216"/>
      <c r="H8" s="217"/>
      <c r="V8" s="215" t="s">
        <v>65</v>
      </c>
      <c r="W8" s="216"/>
      <c r="X8" s="216"/>
      <c r="Y8" s="216"/>
      <c r="Z8" s="216"/>
      <c r="AA8" s="216"/>
      <c r="AB8" s="216"/>
      <c r="AC8" s="217"/>
      <c r="AI8" s="7" t="str">
        <f>AI30</f>
        <v>Hoops I did it again</v>
      </c>
      <c r="AJ8" s="7">
        <f>IF(AND(OR($X$31=AI8,$Z$31=AI8),OR($AD$31&lt;&gt;"",$AF$31&lt;&gt;"")),1,0)+IF(AND(OR($X$32=AI8,$Z$32=AI8),OR($AD$32&lt;&gt;"",$AF$32&lt;&gt;"")),1,0)+IF(AND(OR($X$33=AI8,$Z$33=AI8),OR($AD$33&lt;&gt;"",$AF$33&lt;&gt;"")),1,0)+IF(AND(OR($X$34=AI8,$Z$34=AI8),OR($AD$34&lt;&gt;"",$AF$34&lt;&gt;"")),1,0)+IF(AND(OR($X$35=AI8,$Z$35=AI8),OR($AD$35&lt;&gt;"",$AF$35&lt;&gt;"")),1,0)+IF(AND(OR($X$36=AI8,$Z$36=AI8),OR($AD$36&lt;&gt;"",$AF$36&lt;&gt;"")),1,0)+IF(AND(OR($X$37=AI8,$Z$37=AI8),OR($AD$37&lt;&gt;"",$AF$37&lt;&gt;"")),1,0)+IF(AND(OR($X$38=AI8,$Z$38=AI8),OR($AD$38&lt;&gt;"",$AF$38&lt;&gt;"")),1,0)+IF(AND(OR($X$39=AI8,$Z$39=AI8),OR($AD$39&lt;&gt;"",$AF$39&lt;&gt;"")),1,0)+IF(AND(OR($X$40=AI8,$Z$40=AI8),OR($AD$40&lt;&gt;"",$AF$40&lt;&gt;"")),1,0)+IF(AND(OR($X$41=AI8,$Z$41=AI8),OR($AD$41&lt;&gt;"",$AF$41&lt;&gt;"")),1,0)+IF(AND(OR($X$42=AI8,$Z$42=AI8),OR($AD$42&lt;&gt;"",$AF$42&lt;&gt;"")),1,0)+IF(AND(OR($X$43=AI8,$Z$43=AI8),OR($AD$43&lt;&gt;"",$AF$43&lt;&gt;"")),1,0)+IF(AND(OR($X$44=AI8,$Z$44=AI8),OR($AD$44&lt;&gt;"",$AF$44&lt;&gt;"")),1,0)+IF(AND(OR($X$30=AI8,$Z$30=AI8),OR($AD$30&lt;&gt;"",$AF$30&lt;&gt;"")),1,0)</f>
        <v>0</v>
      </c>
      <c r="AQ8" s="215" t="s">
        <v>75</v>
      </c>
      <c r="AR8" s="216"/>
      <c r="AS8" s="216"/>
      <c r="AT8" s="216"/>
      <c r="AU8" s="216"/>
      <c r="AV8" s="216"/>
      <c r="AW8" s="216"/>
      <c r="AX8" s="217"/>
    </row>
    <row r="9" spans="1:53" x14ac:dyDescent="0.2">
      <c r="A9" s="218" t="s">
        <v>67</v>
      </c>
      <c r="B9" s="219"/>
      <c r="C9" s="219"/>
      <c r="D9" s="219"/>
      <c r="E9" s="219"/>
      <c r="F9" s="219"/>
      <c r="G9" s="219"/>
      <c r="H9" s="220"/>
      <c r="V9" s="218" t="s">
        <v>71</v>
      </c>
      <c r="W9" s="219"/>
      <c r="X9" s="219"/>
      <c r="Y9" s="219"/>
      <c r="Z9" s="219"/>
      <c r="AA9" s="219"/>
      <c r="AB9" s="219"/>
      <c r="AC9" s="220"/>
      <c r="AI9" s="7" t="str">
        <f t="shared" ref="AI9:AI13" si="0">AI31</f>
        <v>Mürschti Ballers</v>
      </c>
      <c r="AJ9" s="7">
        <f t="shared" ref="AJ9:AJ12" si="1">IF(AND(OR($X$31=AI9,$Z$31=AI9),OR($AD$31&lt;&gt;"",$AF$31&lt;&gt;"")),1,0)+IF(AND(OR($X$32=AI9,$Z$32=AI9),OR($AD$32&lt;&gt;"",$AF$32&lt;&gt;"")),1,0)+IF(AND(OR($X$33=AI9,$Z$33=AI9),OR($AD$33&lt;&gt;"",$AF$33&lt;&gt;"")),1,0)+IF(AND(OR($X$34=AI9,$Z$34=AI9),OR($AD$34&lt;&gt;"",$AF$34&lt;&gt;"")),1,0)+IF(AND(OR($X$35=AI9,$Z$35=AI9),OR($AD$35&lt;&gt;"",$AF$35&lt;&gt;"")),1,0)+IF(AND(OR($X$36=AI9,$Z$36=AI9),OR($AD$36&lt;&gt;"",$AF$36&lt;&gt;"")),1,0)+IF(AND(OR($X$37=AI9,$Z$37=AI9),OR($AD$37&lt;&gt;"",$AF$37&lt;&gt;"")),1,0)+IF(AND(OR($X$38=AI9,$Z$38=AI9),OR($AD$38&lt;&gt;"",$AF$38&lt;&gt;"")),1,0)+IF(AND(OR($X$39=AI9,$Z$39=AI9),OR($AD$39&lt;&gt;"",$AF$39&lt;&gt;"")),1,0)+IF(AND(OR($X$40=AI9,$Z$40=AI9),OR($AD$40&lt;&gt;"",$AF$40&lt;&gt;"")),1,0)+IF(AND(OR($X$41=AI9,$Z$41=AI9),OR($AD$41&lt;&gt;"",$AF$41&lt;&gt;"")),1,0)+IF(AND(OR($X$42=AI9,$Z$42=AI9),OR($AD$42&lt;&gt;"",$AF$42&lt;&gt;"")),1,0)+IF(AND(OR($X$43=AI9,$Z$43=AI9),OR($AD$43&lt;&gt;"",$AF$43&lt;&gt;"")),1,0)+IF(AND(OR($X$44=AI9,$Z$44=AI9),OR($AD$44&lt;&gt;"",$AF$44&lt;&gt;"")),1,0)+IF(AND(OR($X$30=AI9,$Z$30=AI9),OR($AD$30&lt;&gt;"",$AF$30&lt;&gt;"")),1,0)</f>
        <v>0</v>
      </c>
      <c r="AQ9" s="218" t="s">
        <v>76</v>
      </c>
      <c r="AR9" s="219"/>
      <c r="AS9" s="219"/>
      <c r="AT9" s="219"/>
      <c r="AU9" s="219"/>
      <c r="AV9" s="219"/>
      <c r="AW9" s="219"/>
      <c r="AX9" s="220"/>
    </row>
    <row r="10" spans="1:53" x14ac:dyDescent="0.2">
      <c r="A10" s="218" t="s">
        <v>74</v>
      </c>
      <c r="B10" s="219"/>
      <c r="C10" s="219"/>
      <c r="D10" s="219"/>
      <c r="E10" s="219"/>
      <c r="F10" s="219"/>
      <c r="G10" s="219"/>
      <c r="H10" s="220"/>
      <c r="V10" s="218" t="s">
        <v>72</v>
      </c>
      <c r="W10" s="219"/>
      <c r="X10" s="219"/>
      <c r="Y10" s="219"/>
      <c r="Z10" s="219"/>
      <c r="AA10" s="219"/>
      <c r="AB10" s="219"/>
      <c r="AC10" s="220"/>
      <c r="AI10" s="7" t="str">
        <f t="shared" si="0"/>
        <v>Inteam</v>
      </c>
      <c r="AJ10" s="7">
        <f t="shared" si="1"/>
        <v>0</v>
      </c>
      <c r="AQ10" s="218" t="s">
        <v>77</v>
      </c>
      <c r="AR10" s="219"/>
      <c r="AS10" s="219"/>
      <c r="AT10" s="219"/>
      <c r="AU10" s="219"/>
      <c r="AV10" s="219"/>
      <c r="AW10" s="219"/>
      <c r="AX10" s="220"/>
    </row>
    <row r="11" spans="1:53" x14ac:dyDescent="0.2">
      <c r="A11" s="218" t="s">
        <v>69</v>
      </c>
      <c r="B11" s="219"/>
      <c r="C11" s="219"/>
      <c r="D11" s="219"/>
      <c r="E11" s="219"/>
      <c r="F11" s="219"/>
      <c r="G11" s="219"/>
      <c r="H11" s="220"/>
      <c r="V11" s="218" t="s">
        <v>73</v>
      </c>
      <c r="W11" s="219"/>
      <c r="X11" s="219"/>
      <c r="Y11" s="219"/>
      <c r="Z11" s="219"/>
      <c r="AA11" s="219"/>
      <c r="AB11" s="219"/>
      <c r="AC11" s="220"/>
      <c r="AI11" s="7" t="str">
        <f t="shared" si="0"/>
        <v>Münnerstadter Korbleger</v>
      </c>
      <c r="AJ11" s="7">
        <f t="shared" si="1"/>
        <v>0</v>
      </c>
      <c r="AQ11" s="218" t="s">
        <v>78</v>
      </c>
      <c r="AR11" s="219"/>
      <c r="AS11" s="219"/>
      <c r="AT11" s="219"/>
      <c r="AU11" s="219"/>
      <c r="AV11" s="219"/>
      <c r="AW11" s="219"/>
      <c r="AX11" s="220"/>
    </row>
    <row r="12" spans="1:53" x14ac:dyDescent="0.2">
      <c r="A12" s="218" t="s">
        <v>119</v>
      </c>
      <c r="B12" s="219"/>
      <c r="C12" s="219"/>
      <c r="D12" s="219"/>
      <c r="E12" s="219"/>
      <c r="F12" s="219"/>
      <c r="G12" s="219"/>
      <c r="H12" s="220"/>
      <c r="V12" s="218" t="s">
        <v>92</v>
      </c>
      <c r="W12" s="219"/>
      <c r="X12" s="219"/>
      <c r="Y12" s="219"/>
      <c r="Z12" s="219"/>
      <c r="AA12" s="219"/>
      <c r="AB12" s="219"/>
      <c r="AC12" s="220"/>
      <c r="AI12" s="7" t="str">
        <f t="shared" si="0"/>
        <v>Ingo Gringo</v>
      </c>
      <c r="AJ12" s="7">
        <f t="shared" si="1"/>
        <v>0</v>
      </c>
      <c r="AQ12" s="218" t="s">
        <v>79</v>
      </c>
      <c r="AR12" s="219"/>
      <c r="AS12" s="219"/>
      <c r="AT12" s="219"/>
      <c r="AU12" s="219"/>
      <c r="AV12" s="219"/>
      <c r="AW12" s="219"/>
      <c r="AX12" s="220"/>
    </row>
    <row r="13" spans="1:53" x14ac:dyDescent="0.2">
      <c r="A13" s="211" t="s">
        <v>70</v>
      </c>
      <c r="B13" s="212"/>
      <c r="C13" s="212"/>
      <c r="D13" s="212"/>
      <c r="E13" s="212"/>
      <c r="F13" s="212"/>
      <c r="G13" s="212"/>
      <c r="H13" s="213"/>
      <c r="V13" s="211" t="s">
        <v>80</v>
      </c>
      <c r="W13" s="212"/>
      <c r="X13" s="212"/>
      <c r="Y13" s="212"/>
      <c r="Z13" s="212"/>
      <c r="AA13" s="212"/>
      <c r="AB13" s="212"/>
      <c r="AC13" s="213"/>
      <c r="AI13" s="7" t="str">
        <f t="shared" si="0"/>
        <v>Crimebühl Jailblazers</v>
      </c>
      <c r="AJ13" s="7">
        <f>IF(AND(OR($X$31=AI13,$Z$31=AI13),OR($AD$31&lt;&gt;"",$AF$31&lt;&gt;"")),1,0)+IF(AND(OR($X$32=AI13,$Z$32=AI13),OR($AD$32&lt;&gt;"",$AF$32&lt;&gt;"")),1,0)+IF(AND(OR($X$33=AI13,$Z$33=AI13),OR($AD$33&lt;&gt;"",$AF$33&lt;&gt;"")),1,0)+IF(AND(OR($X$34=AI13,$Z$34=AI13),OR($AD$34&lt;&gt;"",$AF$34&lt;&gt;"")),1,0)+IF(AND(OR($X$35=AI13,$Z$35=AI13),OR($AD$35&lt;&gt;"",$AF$35&lt;&gt;"")),1,0)+IF(AND(OR($X$36=AI13,$Z$36=AI13),OR($AD$36&lt;&gt;"",$AF$36&lt;&gt;"")),1,0)+IF(AND(OR($X$37=AI13,$Z$37=AI13),OR($AD$37&lt;&gt;"",$AF$37&lt;&gt;"")),1,0)+IF(AND(OR($X$38=AI13,$Z$38=AI13),OR($AD$38&lt;&gt;"",$AF$38&lt;&gt;"")),1,0)+IF(AND(OR($X$39=AI13,$Z$39=AI13),OR($AD$39&lt;&gt;"",$AF$39&lt;&gt;"")),1,0)+IF(AND(OR($X$40=AI13,$Z$40=AI13),OR($AD$40&lt;&gt;"",$AF$40&lt;&gt;"")),1,0)+IF(AND(OR($X$41=AI13,$Z$41=AI13),OR($AD$41&lt;&gt;"",$AF$41&lt;&gt;"")),1,0)+IF(AND(OR($X$42=AI13,$Z$42=AI13),OR($AD$42&lt;&gt;"",$AF$42&lt;&gt;"")),1,0)+IF(AND(OR($X$43=AI13,$Z$43=AI13),OR($AD$43&lt;&gt;"",$AF$43&lt;&gt;"")),1,0)+IF(AND(OR($X$44=AI13,$Z$44=AI13),OR($AD$44&lt;&gt;"",$AF$44&lt;&gt;"")),1,0)+IF(AND(OR($X$30=AI13,$Z$30=AI13),OR($AD$30&lt;&gt;"",$AF$30&lt;&gt;"")),1,0)</f>
        <v>0</v>
      </c>
      <c r="AQ13" s="211" t="s">
        <v>68</v>
      </c>
      <c r="AR13" s="212"/>
      <c r="AS13" s="212"/>
      <c r="AT13" s="212"/>
      <c r="AU13" s="212"/>
      <c r="AV13" s="212"/>
      <c r="AW13" s="212"/>
      <c r="AX13" s="213"/>
    </row>
    <row r="15" spans="1:53" ht="18" x14ac:dyDescent="0.25">
      <c r="A15" s="224" t="s">
        <v>6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6"/>
    </row>
    <row r="17" spans="1:62" x14ac:dyDescent="0.2">
      <c r="A17" s="208" t="s">
        <v>0</v>
      </c>
      <c r="B17" s="209"/>
      <c r="C17" s="209"/>
      <c r="D17" s="209"/>
      <c r="E17" s="209"/>
      <c r="F17" s="209"/>
      <c r="G17" s="209"/>
      <c r="H17" s="210"/>
      <c r="V17" s="208" t="s">
        <v>2</v>
      </c>
      <c r="W17" s="209"/>
      <c r="X17" s="209"/>
      <c r="Y17" s="209"/>
      <c r="Z17" s="209"/>
      <c r="AA17" s="209"/>
      <c r="AB17" s="209"/>
      <c r="AC17" s="210"/>
      <c r="AQ17" s="208" t="s">
        <v>3</v>
      </c>
      <c r="AR17" s="209"/>
      <c r="AS17" s="209"/>
      <c r="AT17" s="209"/>
      <c r="AU17" s="209"/>
      <c r="AV17" s="209"/>
      <c r="AW17" s="209"/>
      <c r="AX17" s="210"/>
    </row>
    <row r="18" spans="1:62" x14ac:dyDescent="0.2">
      <c r="A18" s="17" t="s">
        <v>8</v>
      </c>
      <c r="B18" s="192" t="s">
        <v>7</v>
      </c>
      <c r="C18" s="192"/>
      <c r="D18" s="18" t="s">
        <v>17</v>
      </c>
      <c r="E18" s="18" t="s">
        <v>18</v>
      </c>
      <c r="F18" s="19" t="s">
        <v>19</v>
      </c>
      <c r="G18" s="18" t="s">
        <v>20</v>
      </c>
      <c r="H18" s="20" t="s">
        <v>21</v>
      </c>
      <c r="M18" s="1" t="s">
        <v>24</v>
      </c>
      <c r="N18" s="214" t="s">
        <v>27</v>
      </c>
      <c r="O18" s="214"/>
      <c r="P18" s="214"/>
      <c r="Q18" s="214"/>
      <c r="R18" s="214"/>
      <c r="S18" s="214"/>
      <c r="V18" s="17" t="s">
        <v>8</v>
      </c>
      <c r="W18" s="192" t="s">
        <v>7</v>
      </c>
      <c r="X18" s="192"/>
      <c r="Y18" s="18" t="s">
        <v>17</v>
      </c>
      <c r="Z18" s="18" t="s">
        <v>18</v>
      </c>
      <c r="AA18" s="19" t="s">
        <v>19</v>
      </c>
      <c r="AB18" s="18" t="s">
        <v>20</v>
      </c>
      <c r="AC18" s="20" t="s">
        <v>21</v>
      </c>
      <c r="AH18" s="1" t="s">
        <v>24</v>
      </c>
      <c r="AI18" s="214" t="s">
        <v>27</v>
      </c>
      <c r="AJ18" s="214"/>
      <c r="AK18" s="214"/>
      <c r="AL18" s="214"/>
      <c r="AM18" s="214"/>
      <c r="AN18" s="214"/>
      <c r="AQ18" s="17" t="s">
        <v>8</v>
      </c>
      <c r="AR18" s="192" t="s">
        <v>7</v>
      </c>
      <c r="AS18" s="192"/>
      <c r="AT18" s="18" t="s">
        <v>17</v>
      </c>
      <c r="AU18" s="18" t="s">
        <v>18</v>
      </c>
      <c r="AV18" s="19" t="s">
        <v>19</v>
      </c>
      <c r="AW18" s="18" t="s">
        <v>20</v>
      </c>
      <c r="AX18" s="20" t="s">
        <v>21</v>
      </c>
      <c r="BC18" s="1" t="s">
        <v>24</v>
      </c>
      <c r="BD18" s="214" t="s">
        <v>27</v>
      </c>
      <c r="BE18" s="214"/>
      <c r="BF18" s="214"/>
      <c r="BG18" s="214"/>
      <c r="BH18" s="214"/>
      <c r="BI18" s="214"/>
    </row>
    <row r="19" spans="1:62" x14ac:dyDescent="0.2">
      <c r="A19" s="21">
        <v>1</v>
      </c>
      <c r="B19" s="191" t="str">
        <f>IF(OR($I$30="",$K$30="",$I$31="",$K$31="",$I$32="",$K$32=""),"",VLOOKUP($M19,$M$30:$T$35,N19,FALSE))</f>
        <v/>
      </c>
      <c r="C19" s="191"/>
      <c r="D19" s="22" t="str">
        <f>IF(OR($I$30="",$K$30="",$I$31="",$K$31="",$I$32="",$K$32=""),"",VLOOKUP($M19,$M$30:$T$35,O19,FALSE))</f>
        <v/>
      </c>
      <c r="E19" s="22" t="str">
        <f t="shared" ref="E19:H19" si="2">IF(OR($I$30="",$K$30="",$I$31="",$K$31="",$I$32="",$K$32=""),"",VLOOKUP($M19,$M$30:$T$35,P19,FALSE))</f>
        <v/>
      </c>
      <c r="F19" s="22" t="str">
        <f t="shared" si="2"/>
        <v/>
      </c>
      <c r="G19" s="22" t="str">
        <f t="shared" si="2"/>
        <v/>
      </c>
      <c r="H19" s="23" t="str">
        <f t="shared" si="2"/>
        <v/>
      </c>
      <c r="M19" s="1">
        <v>5</v>
      </c>
      <c r="N19" s="1">
        <v>2</v>
      </c>
      <c r="O19" s="1">
        <v>3</v>
      </c>
      <c r="P19" s="1">
        <v>4</v>
      </c>
      <c r="Q19" s="1">
        <v>5</v>
      </c>
      <c r="R19" s="1">
        <v>6</v>
      </c>
      <c r="S19" s="1">
        <v>7</v>
      </c>
      <c r="V19" s="21">
        <v>1</v>
      </c>
      <c r="W19" s="191" t="str">
        <f>IF(OR($AD$30="",$AF$30="",$AD$31="",$AF$31="",$AD$32="",$AF$32=""),"",VLOOKUP($AH19,$AH$30:$AO$35,AI19,FALSE))</f>
        <v/>
      </c>
      <c r="X19" s="191"/>
      <c r="Y19" s="22" t="str">
        <f>IF(OR($AD$30="",$AF$30="",$AD$31="",$AF$31="",$AD$32="",$AF$32=""),"",VLOOKUP($AH19,$AH$30:$AO$35,AJ19,FALSE))</f>
        <v/>
      </c>
      <c r="Z19" s="22" t="str">
        <f t="shared" ref="Z19:AC19" si="3">IF(OR($AD$30="",$AF$30="",$AD$31="",$AF$31="",$AD$32="",$AF$32=""),"",VLOOKUP($AH19,$AH$30:$AO$35,AK19,FALSE))</f>
        <v/>
      </c>
      <c r="AA19" s="22" t="str">
        <f t="shared" si="3"/>
        <v/>
      </c>
      <c r="AB19" s="22" t="str">
        <f t="shared" si="3"/>
        <v/>
      </c>
      <c r="AC19" s="23" t="str">
        <f t="shared" si="3"/>
        <v/>
      </c>
      <c r="AH19" s="1">
        <v>5</v>
      </c>
      <c r="AI19" s="1">
        <v>2</v>
      </c>
      <c r="AJ19" s="1">
        <v>3</v>
      </c>
      <c r="AK19" s="1">
        <v>4</v>
      </c>
      <c r="AL19" s="1">
        <v>5</v>
      </c>
      <c r="AM19" s="1">
        <v>6</v>
      </c>
      <c r="AN19" s="1">
        <v>7</v>
      </c>
      <c r="AQ19" s="21">
        <v>1</v>
      </c>
      <c r="AR19" s="191" t="str">
        <f>IF(OR($AY$30="",$BA$30="",$AY$31="",$BA$31="",$AY$32="",$BA$32=""),"",VLOOKUP($BC19,$BC$30:$BJ$35,BD19,FALSE))</f>
        <v/>
      </c>
      <c r="AS19" s="191"/>
      <c r="AT19" s="22" t="str">
        <f>IF(OR($AY$30="",$BA$30="",$AY$31="",$BA$31="",$AY$32="",$BA$32=""),"",VLOOKUP($BC19,$BC$30:$BJ$35,BE19,FALSE))</f>
        <v/>
      </c>
      <c r="AU19" s="22" t="str">
        <f t="shared" ref="AU19:AX19" si="4">IF(OR($AY$30="",$BA$30="",$AY$31="",$BA$31="",$AY$32="",$BA$32=""),"",VLOOKUP($BC19,$BC$30:$BJ$35,BF19,FALSE))</f>
        <v/>
      </c>
      <c r="AV19" s="22" t="str">
        <f t="shared" si="4"/>
        <v/>
      </c>
      <c r="AW19" s="22" t="str">
        <f t="shared" si="4"/>
        <v/>
      </c>
      <c r="AX19" s="23" t="str">
        <f t="shared" si="4"/>
        <v/>
      </c>
      <c r="BC19" s="1">
        <v>5</v>
      </c>
      <c r="BD19" s="1">
        <v>2</v>
      </c>
      <c r="BE19" s="1">
        <v>3</v>
      </c>
      <c r="BF19" s="1">
        <v>4</v>
      </c>
      <c r="BG19" s="1">
        <v>5</v>
      </c>
      <c r="BH19" s="1">
        <v>6</v>
      </c>
      <c r="BI19" s="1">
        <v>7</v>
      </c>
    </row>
    <row r="20" spans="1:62" x14ac:dyDescent="0.2">
      <c r="A20" s="24">
        <v>2</v>
      </c>
      <c r="B20" s="202" t="str">
        <f t="shared" ref="B20:B24" si="5">IF(OR($I$30="",$K$30="",$I$31="",$K$31="",$I$32="",$K$32=""),"",VLOOKUP($M20,$M$30:$T$35,N20,FALSE))</f>
        <v/>
      </c>
      <c r="C20" s="203"/>
      <c r="D20" s="25" t="str">
        <f t="shared" ref="D20:D24" si="6">IF(OR($I$30="",$K$30="",$I$31="",$K$31="",$I$32="",$K$32=""),"",VLOOKUP($M20,$M$30:$T$35,O20,FALSE))</f>
        <v/>
      </c>
      <c r="E20" s="25" t="str">
        <f t="shared" ref="E20:E24" si="7">IF(OR($I$30="",$K$30="",$I$31="",$K$31="",$I$32="",$K$32=""),"",VLOOKUP($M20,$M$30:$T$35,P20,FALSE))</f>
        <v/>
      </c>
      <c r="F20" s="25" t="str">
        <f t="shared" ref="F20:F24" si="8">IF(OR($I$30="",$K$30="",$I$31="",$K$31="",$I$32="",$K$32=""),"",VLOOKUP($M20,$M$30:$T$35,Q20,FALSE))</f>
        <v/>
      </c>
      <c r="G20" s="25" t="str">
        <f t="shared" ref="G20:G24" si="9">IF(OR($I$30="",$K$30="",$I$31="",$K$31="",$I$32="",$K$32=""),"",VLOOKUP($M20,$M$30:$T$35,R20,FALSE))</f>
        <v/>
      </c>
      <c r="H20" s="26" t="str">
        <f t="shared" ref="H20:H24" si="10">IF(OR($I$30="",$K$30="",$I$31="",$K$31="",$I$32="",$K$32=""),"",VLOOKUP($M20,$M$30:$T$35,S20,FALSE))</f>
        <v/>
      </c>
      <c r="M20" s="1">
        <v>4</v>
      </c>
      <c r="N20" s="1">
        <v>2</v>
      </c>
      <c r="O20" s="1">
        <v>3</v>
      </c>
      <c r="P20" s="1">
        <v>4</v>
      </c>
      <c r="Q20" s="1">
        <v>5</v>
      </c>
      <c r="R20" s="1">
        <v>6</v>
      </c>
      <c r="S20" s="1">
        <v>7</v>
      </c>
      <c r="V20" s="24">
        <v>2</v>
      </c>
      <c r="W20" s="202" t="str">
        <f t="shared" ref="W20:W24" si="11">IF(OR($AD$30="",$AF$30="",$AD$31="",$AF$31="",$AD$32="",$AF$32=""),"",VLOOKUP($AH20,$AH$30:$AO$35,AI20,FALSE))</f>
        <v/>
      </c>
      <c r="X20" s="203"/>
      <c r="Y20" s="25" t="str">
        <f t="shared" ref="Y20:Y24" si="12">IF(OR($AD$30="",$AF$30="",$AD$31="",$AF$31="",$AD$32="",$AF$32=""),"",VLOOKUP($AH20,$AH$30:$AO$35,AJ20,FALSE))</f>
        <v/>
      </c>
      <c r="Z20" s="25" t="str">
        <f t="shared" ref="Z20:Z24" si="13">IF(OR($AD$30="",$AF$30="",$AD$31="",$AF$31="",$AD$32="",$AF$32=""),"",VLOOKUP($AH20,$AH$30:$AO$35,AK20,FALSE))</f>
        <v/>
      </c>
      <c r="AA20" s="25" t="str">
        <f t="shared" ref="AA20:AA24" si="14">IF(OR($AD$30="",$AF$30="",$AD$31="",$AF$31="",$AD$32="",$AF$32=""),"",VLOOKUP($AH20,$AH$30:$AO$35,AL20,FALSE))</f>
        <v/>
      </c>
      <c r="AB20" s="25" t="str">
        <f t="shared" ref="AB20:AB24" si="15">IF(OR($AD$30="",$AF$30="",$AD$31="",$AF$31="",$AD$32="",$AF$32=""),"",VLOOKUP($AH20,$AH$30:$AO$35,AM20,FALSE))</f>
        <v/>
      </c>
      <c r="AC20" s="26" t="str">
        <f t="shared" ref="AC20:AC24" si="16">IF(OR($AD$30="",$AF$30="",$AD$31="",$AF$31="",$AD$32="",$AF$32=""),"",VLOOKUP($AH20,$AH$30:$AO$35,AN20,FALSE))</f>
        <v/>
      </c>
      <c r="AH20" s="1">
        <v>4</v>
      </c>
      <c r="AI20" s="1">
        <v>2</v>
      </c>
      <c r="AJ20" s="1">
        <v>3</v>
      </c>
      <c r="AK20" s="1">
        <v>4</v>
      </c>
      <c r="AL20" s="1">
        <v>5</v>
      </c>
      <c r="AM20" s="1">
        <v>6</v>
      </c>
      <c r="AN20" s="1">
        <v>7</v>
      </c>
      <c r="AQ20" s="24">
        <v>2</v>
      </c>
      <c r="AR20" s="202" t="str">
        <f t="shared" ref="AR20:AR24" si="17">IF(OR($AY$30="",$BA$30="",$AY$31="",$BA$31="",$AY$32="",$BA$32=""),"",VLOOKUP($BC20,$BC$30:$BJ$35,BD20,FALSE))</f>
        <v/>
      </c>
      <c r="AS20" s="203"/>
      <c r="AT20" s="25" t="str">
        <f t="shared" ref="AT20:AT24" si="18">IF(OR($AY$30="",$BA$30="",$AY$31="",$BA$31="",$AY$32="",$BA$32=""),"",VLOOKUP($BC20,$BC$30:$BJ$35,BE20,FALSE))</f>
        <v/>
      </c>
      <c r="AU20" s="25" t="str">
        <f t="shared" ref="AU20:AU24" si="19">IF(OR($AY$30="",$BA$30="",$AY$31="",$BA$31="",$AY$32="",$BA$32=""),"",VLOOKUP($BC20,$BC$30:$BJ$35,BF20,FALSE))</f>
        <v/>
      </c>
      <c r="AV20" s="25" t="str">
        <f t="shared" ref="AV20:AV24" si="20">IF(OR($AY$30="",$BA$30="",$AY$31="",$BA$31="",$AY$32="",$BA$32=""),"",VLOOKUP($BC20,$BC$30:$BJ$35,BG20,FALSE))</f>
        <v/>
      </c>
      <c r="AW20" s="25" t="str">
        <f t="shared" ref="AW20:AW24" si="21">IF(OR($AY$30="",$BA$30="",$AY$31="",$BA$31="",$AY$32="",$BA$32=""),"",VLOOKUP($BC20,$BC$30:$BJ$35,BH20,FALSE))</f>
        <v/>
      </c>
      <c r="AX20" s="26" t="str">
        <f t="shared" ref="AX20:AX24" si="22">IF(OR($AY$30="",$BA$30="",$AY$31="",$BA$31="",$AY$32="",$BA$32=""),"",VLOOKUP($BC20,$BC$30:$BJ$35,BI20,FALSE))</f>
        <v/>
      </c>
      <c r="BC20" s="1">
        <v>4</v>
      </c>
      <c r="BD20" s="1">
        <v>2</v>
      </c>
      <c r="BE20" s="1">
        <v>3</v>
      </c>
      <c r="BF20" s="1">
        <v>4</v>
      </c>
      <c r="BG20" s="1">
        <v>5</v>
      </c>
      <c r="BH20" s="1">
        <v>6</v>
      </c>
      <c r="BI20" s="1">
        <v>7</v>
      </c>
    </row>
    <row r="21" spans="1:62" x14ac:dyDescent="0.2">
      <c r="A21" s="27">
        <v>3</v>
      </c>
      <c r="B21" s="200" t="str">
        <f t="shared" si="5"/>
        <v/>
      </c>
      <c r="C21" s="201"/>
      <c r="D21" s="28" t="str">
        <f t="shared" si="6"/>
        <v/>
      </c>
      <c r="E21" s="28" t="str">
        <f t="shared" si="7"/>
        <v/>
      </c>
      <c r="F21" s="28" t="str">
        <f t="shared" si="8"/>
        <v/>
      </c>
      <c r="G21" s="28" t="str">
        <f t="shared" si="9"/>
        <v/>
      </c>
      <c r="H21" s="29" t="str">
        <f t="shared" si="10"/>
        <v/>
      </c>
      <c r="M21" s="1">
        <v>3</v>
      </c>
      <c r="N21" s="1">
        <v>2</v>
      </c>
      <c r="O21" s="1">
        <v>3</v>
      </c>
      <c r="P21" s="1">
        <v>4</v>
      </c>
      <c r="Q21" s="1">
        <v>5</v>
      </c>
      <c r="R21" s="1">
        <v>6</v>
      </c>
      <c r="S21" s="1">
        <v>7</v>
      </c>
      <c r="V21" s="27">
        <v>3</v>
      </c>
      <c r="W21" s="200" t="str">
        <f t="shared" si="11"/>
        <v/>
      </c>
      <c r="X21" s="201"/>
      <c r="Y21" s="28" t="str">
        <f t="shared" si="12"/>
        <v/>
      </c>
      <c r="Z21" s="28" t="str">
        <f t="shared" si="13"/>
        <v/>
      </c>
      <c r="AA21" s="28" t="str">
        <f t="shared" si="14"/>
        <v/>
      </c>
      <c r="AB21" s="28" t="str">
        <f t="shared" si="15"/>
        <v/>
      </c>
      <c r="AC21" s="29" t="str">
        <f t="shared" si="16"/>
        <v/>
      </c>
      <c r="AH21" s="1">
        <v>3</v>
      </c>
      <c r="AI21" s="1">
        <v>2</v>
      </c>
      <c r="AJ21" s="1">
        <v>3</v>
      </c>
      <c r="AK21" s="1">
        <v>4</v>
      </c>
      <c r="AL21" s="1">
        <v>5</v>
      </c>
      <c r="AM21" s="1">
        <v>6</v>
      </c>
      <c r="AN21" s="1">
        <v>7</v>
      </c>
      <c r="AQ21" s="27">
        <v>3</v>
      </c>
      <c r="AR21" s="200" t="str">
        <f t="shared" si="17"/>
        <v/>
      </c>
      <c r="AS21" s="201"/>
      <c r="AT21" s="28" t="str">
        <f t="shared" si="18"/>
        <v/>
      </c>
      <c r="AU21" s="28" t="str">
        <f t="shared" si="19"/>
        <v/>
      </c>
      <c r="AV21" s="28" t="str">
        <f t="shared" si="20"/>
        <v/>
      </c>
      <c r="AW21" s="28" t="str">
        <f t="shared" si="21"/>
        <v/>
      </c>
      <c r="AX21" s="29" t="str">
        <f t="shared" si="22"/>
        <v/>
      </c>
      <c r="BC21" s="1">
        <v>3</v>
      </c>
      <c r="BD21" s="1">
        <v>2</v>
      </c>
      <c r="BE21" s="1">
        <v>3</v>
      </c>
      <c r="BF21" s="1">
        <v>4</v>
      </c>
      <c r="BG21" s="1">
        <v>5</v>
      </c>
      <c r="BH21" s="1">
        <v>6</v>
      </c>
      <c r="BI21" s="1">
        <v>7</v>
      </c>
    </row>
    <row r="22" spans="1:62" x14ac:dyDescent="0.2">
      <c r="A22" s="11">
        <v>4</v>
      </c>
      <c r="B22" s="198" t="str">
        <f t="shared" si="5"/>
        <v/>
      </c>
      <c r="C22" s="199"/>
      <c r="D22" s="12" t="str">
        <f t="shared" si="6"/>
        <v/>
      </c>
      <c r="E22" s="12" t="str">
        <f t="shared" si="7"/>
        <v/>
      </c>
      <c r="F22" s="12" t="str">
        <f t="shared" si="8"/>
        <v/>
      </c>
      <c r="G22" s="12" t="str">
        <f t="shared" si="9"/>
        <v/>
      </c>
      <c r="H22" s="13" t="str">
        <f t="shared" si="10"/>
        <v/>
      </c>
      <c r="M22" s="1">
        <v>2</v>
      </c>
      <c r="N22" s="1">
        <v>2</v>
      </c>
      <c r="O22" s="1">
        <v>3</v>
      </c>
      <c r="P22" s="1">
        <v>4</v>
      </c>
      <c r="Q22" s="1">
        <v>5</v>
      </c>
      <c r="R22" s="1">
        <v>6</v>
      </c>
      <c r="S22" s="1">
        <v>7</v>
      </c>
      <c r="V22" s="11">
        <v>4</v>
      </c>
      <c r="W22" s="198" t="str">
        <f t="shared" si="11"/>
        <v/>
      </c>
      <c r="X22" s="199"/>
      <c r="Y22" s="12" t="str">
        <f t="shared" si="12"/>
        <v/>
      </c>
      <c r="Z22" s="12" t="str">
        <f t="shared" si="13"/>
        <v/>
      </c>
      <c r="AA22" s="12" t="str">
        <f t="shared" si="14"/>
        <v/>
      </c>
      <c r="AB22" s="12" t="str">
        <f t="shared" si="15"/>
        <v/>
      </c>
      <c r="AC22" s="13" t="str">
        <f t="shared" si="16"/>
        <v/>
      </c>
      <c r="AH22" s="1">
        <v>2</v>
      </c>
      <c r="AI22" s="1">
        <v>2</v>
      </c>
      <c r="AJ22" s="1">
        <v>3</v>
      </c>
      <c r="AK22" s="1">
        <v>4</v>
      </c>
      <c r="AL22" s="1">
        <v>5</v>
      </c>
      <c r="AM22" s="1">
        <v>6</v>
      </c>
      <c r="AN22" s="1">
        <v>7</v>
      </c>
      <c r="AQ22" s="11">
        <v>4</v>
      </c>
      <c r="AR22" s="198" t="str">
        <f t="shared" si="17"/>
        <v/>
      </c>
      <c r="AS22" s="199"/>
      <c r="AT22" s="12" t="str">
        <f t="shared" si="18"/>
        <v/>
      </c>
      <c r="AU22" s="12" t="str">
        <f t="shared" si="19"/>
        <v/>
      </c>
      <c r="AV22" s="12" t="str">
        <f t="shared" si="20"/>
        <v/>
      </c>
      <c r="AW22" s="12" t="str">
        <f t="shared" si="21"/>
        <v/>
      </c>
      <c r="AX22" s="13" t="str">
        <f t="shared" si="22"/>
        <v/>
      </c>
      <c r="BC22" s="1">
        <v>2</v>
      </c>
      <c r="BD22" s="1">
        <v>2</v>
      </c>
      <c r="BE22" s="1">
        <v>3</v>
      </c>
      <c r="BF22" s="1">
        <v>4</v>
      </c>
      <c r="BG22" s="1">
        <v>5</v>
      </c>
      <c r="BH22" s="1">
        <v>6</v>
      </c>
      <c r="BI22" s="1">
        <v>7</v>
      </c>
    </row>
    <row r="23" spans="1:62" x14ac:dyDescent="0.2">
      <c r="A23" s="11">
        <v>5</v>
      </c>
      <c r="B23" s="198" t="str">
        <f t="shared" si="5"/>
        <v/>
      </c>
      <c r="C23" s="199"/>
      <c r="D23" s="12" t="str">
        <f t="shared" si="6"/>
        <v/>
      </c>
      <c r="E23" s="12" t="str">
        <f t="shared" si="7"/>
        <v/>
      </c>
      <c r="F23" s="12" t="str">
        <f t="shared" si="8"/>
        <v/>
      </c>
      <c r="G23" s="12" t="str">
        <f t="shared" si="9"/>
        <v/>
      </c>
      <c r="H23" s="13" t="str">
        <f t="shared" si="10"/>
        <v/>
      </c>
      <c r="M23" s="1">
        <v>1</v>
      </c>
      <c r="N23" s="1">
        <v>2</v>
      </c>
      <c r="O23" s="1">
        <v>3</v>
      </c>
      <c r="P23" s="1">
        <v>4</v>
      </c>
      <c r="Q23" s="1">
        <v>5</v>
      </c>
      <c r="R23" s="1">
        <v>6</v>
      </c>
      <c r="S23" s="1">
        <v>7</v>
      </c>
      <c r="V23" s="11">
        <v>5</v>
      </c>
      <c r="W23" s="198" t="str">
        <f t="shared" si="11"/>
        <v/>
      </c>
      <c r="X23" s="199"/>
      <c r="Y23" s="12" t="str">
        <f t="shared" si="12"/>
        <v/>
      </c>
      <c r="Z23" s="12" t="str">
        <f t="shared" si="13"/>
        <v/>
      </c>
      <c r="AA23" s="12" t="str">
        <f t="shared" si="14"/>
        <v/>
      </c>
      <c r="AB23" s="12" t="str">
        <f t="shared" si="15"/>
        <v/>
      </c>
      <c r="AC23" s="13" t="str">
        <f t="shared" si="16"/>
        <v/>
      </c>
      <c r="AH23" s="1">
        <v>1</v>
      </c>
      <c r="AI23" s="1">
        <v>2</v>
      </c>
      <c r="AJ23" s="1">
        <v>3</v>
      </c>
      <c r="AK23" s="1">
        <v>4</v>
      </c>
      <c r="AL23" s="1">
        <v>5</v>
      </c>
      <c r="AM23" s="1">
        <v>6</v>
      </c>
      <c r="AN23" s="1">
        <v>7</v>
      </c>
      <c r="AQ23" s="11">
        <v>5</v>
      </c>
      <c r="AR23" s="198" t="str">
        <f t="shared" si="17"/>
        <v/>
      </c>
      <c r="AS23" s="199"/>
      <c r="AT23" s="12" t="str">
        <f t="shared" si="18"/>
        <v/>
      </c>
      <c r="AU23" s="12" t="str">
        <f t="shared" si="19"/>
        <v/>
      </c>
      <c r="AV23" s="12" t="str">
        <f t="shared" si="20"/>
        <v/>
      </c>
      <c r="AW23" s="12" t="str">
        <f t="shared" si="21"/>
        <v/>
      </c>
      <c r="AX23" s="13" t="str">
        <f t="shared" si="22"/>
        <v/>
      </c>
      <c r="BC23" s="1">
        <v>1</v>
      </c>
      <c r="BD23" s="1">
        <v>2</v>
      </c>
      <c r="BE23" s="1">
        <v>3</v>
      </c>
      <c r="BF23" s="1">
        <v>4</v>
      </c>
      <c r="BG23" s="1">
        <v>5</v>
      </c>
      <c r="BH23" s="1">
        <v>6</v>
      </c>
      <c r="BI23" s="1">
        <v>7</v>
      </c>
    </row>
    <row r="24" spans="1:62" x14ac:dyDescent="0.2">
      <c r="A24" s="14">
        <v>6</v>
      </c>
      <c r="B24" s="196" t="str">
        <f t="shared" si="5"/>
        <v/>
      </c>
      <c r="C24" s="197"/>
      <c r="D24" s="15" t="str">
        <f t="shared" si="6"/>
        <v/>
      </c>
      <c r="E24" s="15" t="str">
        <f t="shared" si="7"/>
        <v/>
      </c>
      <c r="F24" s="15" t="str">
        <f t="shared" si="8"/>
        <v/>
      </c>
      <c r="G24" s="15" t="str">
        <f t="shared" si="9"/>
        <v/>
      </c>
      <c r="H24" s="16" t="str">
        <f t="shared" si="10"/>
        <v/>
      </c>
      <c r="M24" s="1">
        <v>0</v>
      </c>
      <c r="N24" s="1">
        <v>2</v>
      </c>
      <c r="O24" s="1">
        <v>3</v>
      </c>
      <c r="P24" s="1">
        <v>4</v>
      </c>
      <c r="Q24" s="1">
        <v>5</v>
      </c>
      <c r="R24" s="1">
        <v>6</v>
      </c>
      <c r="S24" s="1">
        <v>7</v>
      </c>
      <c r="V24" s="14">
        <v>6</v>
      </c>
      <c r="W24" s="196" t="str">
        <f t="shared" si="11"/>
        <v/>
      </c>
      <c r="X24" s="197"/>
      <c r="Y24" s="15" t="str">
        <f t="shared" si="12"/>
        <v/>
      </c>
      <c r="Z24" s="15" t="str">
        <f t="shared" si="13"/>
        <v/>
      </c>
      <c r="AA24" s="15" t="str">
        <f t="shared" si="14"/>
        <v/>
      </c>
      <c r="AB24" s="15" t="str">
        <f t="shared" si="15"/>
        <v/>
      </c>
      <c r="AC24" s="16" t="str">
        <f t="shared" si="16"/>
        <v/>
      </c>
      <c r="AH24" s="1">
        <v>0</v>
      </c>
      <c r="AI24" s="1">
        <v>2</v>
      </c>
      <c r="AJ24" s="1">
        <v>3</v>
      </c>
      <c r="AK24" s="1">
        <v>4</v>
      </c>
      <c r="AL24" s="1">
        <v>5</v>
      </c>
      <c r="AM24" s="1">
        <v>6</v>
      </c>
      <c r="AN24" s="1">
        <v>7</v>
      </c>
      <c r="AQ24" s="14">
        <v>6</v>
      </c>
      <c r="AR24" s="196" t="str">
        <f t="shared" si="17"/>
        <v/>
      </c>
      <c r="AS24" s="197"/>
      <c r="AT24" s="15" t="str">
        <f t="shared" si="18"/>
        <v/>
      </c>
      <c r="AU24" s="15" t="str">
        <f t="shared" si="19"/>
        <v/>
      </c>
      <c r="AV24" s="15" t="str">
        <f t="shared" si="20"/>
        <v/>
      </c>
      <c r="AW24" s="15" t="str">
        <f t="shared" si="21"/>
        <v/>
      </c>
      <c r="AX24" s="16" t="str">
        <f t="shared" si="22"/>
        <v/>
      </c>
      <c r="BC24" s="1">
        <v>0</v>
      </c>
      <c r="BD24" s="1">
        <v>2</v>
      </c>
      <c r="BE24" s="1">
        <v>3</v>
      </c>
      <c r="BF24" s="1">
        <v>4</v>
      </c>
      <c r="BG24" s="1">
        <v>5</v>
      </c>
      <c r="BH24" s="1">
        <v>6</v>
      </c>
      <c r="BI24" s="1">
        <v>7</v>
      </c>
    </row>
    <row r="25" spans="1:62" x14ac:dyDescent="0.2">
      <c r="A25" s="2"/>
      <c r="B25" s="3"/>
      <c r="C25" s="3"/>
      <c r="D25" s="2"/>
      <c r="E25" s="2"/>
      <c r="F25" s="2"/>
      <c r="G25" s="2"/>
      <c r="H25" s="2"/>
      <c r="V25" s="2"/>
      <c r="W25" s="3"/>
      <c r="X25" s="3"/>
      <c r="Y25" s="2"/>
      <c r="Z25" s="2"/>
      <c r="AA25" s="2"/>
      <c r="AB25" s="2"/>
      <c r="AC25" s="2"/>
      <c r="AQ25" s="2"/>
      <c r="AR25" s="3"/>
      <c r="AS25" s="3"/>
      <c r="AT25" s="2"/>
      <c r="AU25" s="2"/>
      <c r="AV25" s="2"/>
      <c r="AW25" s="2"/>
      <c r="AX25" s="2"/>
    </row>
    <row r="26" spans="1:62" ht="18" x14ac:dyDescent="0.25">
      <c r="A26" s="224" t="s">
        <v>28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6"/>
    </row>
    <row r="28" spans="1:62" x14ac:dyDescent="0.2">
      <c r="A28" s="187" t="s">
        <v>10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9"/>
      <c r="L28" s="4"/>
      <c r="M28" s="4"/>
      <c r="N28" s="4"/>
      <c r="O28" s="4"/>
      <c r="P28" s="4"/>
      <c r="Q28" s="4"/>
      <c r="R28" s="4"/>
      <c r="S28" s="4"/>
      <c r="T28" s="4"/>
      <c r="V28" s="187" t="s">
        <v>22</v>
      </c>
      <c r="W28" s="188"/>
      <c r="X28" s="188"/>
      <c r="Y28" s="188"/>
      <c r="Z28" s="188"/>
      <c r="AA28" s="188"/>
      <c r="AB28" s="188"/>
      <c r="AC28" s="188"/>
      <c r="AD28" s="188"/>
      <c r="AE28" s="188"/>
      <c r="AF28" s="189"/>
      <c r="AG28" s="4"/>
      <c r="AH28" s="4"/>
      <c r="AI28" s="4"/>
      <c r="AJ28" s="4"/>
      <c r="AK28" s="4"/>
      <c r="AL28" s="4"/>
      <c r="AM28" s="4"/>
      <c r="AN28" s="4"/>
      <c r="AO28" s="4"/>
      <c r="AQ28" s="187" t="s">
        <v>23</v>
      </c>
      <c r="AR28" s="188"/>
      <c r="AS28" s="188"/>
      <c r="AT28" s="188"/>
      <c r="AU28" s="188"/>
      <c r="AV28" s="188"/>
      <c r="AW28" s="188"/>
      <c r="AX28" s="188"/>
      <c r="AY28" s="188"/>
      <c r="AZ28" s="188"/>
      <c r="BA28" s="189"/>
      <c r="BB28" s="4"/>
      <c r="BC28" s="4"/>
      <c r="BD28" s="4"/>
      <c r="BE28" s="4"/>
      <c r="BF28" s="4"/>
      <c r="BG28" s="4"/>
      <c r="BH28" s="4"/>
      <c r="BI28" s="4"/>
      <c r="BJ28" s="4"/>
    </row>
    <row r="29" spans="1:62" x14ac:dyDescent="0.2">
      <c r="A29" s="42" t="s">
        <v>16</v>
      </c>
      <c r="B29" s="43" t="s">
        <v>9</v>
      </c>
      <c r="C29" s="44" t="s">
        <v>4</v>
      </c>
      <c r="D29" s="43" t="s">
        <v>12</v>
      </c>
      <c r="E29" s="205" t="s">
        <v>5</v>
      </c>
      <c r="F29" s="205"/>
      <c r="G29" s="205"/>
      <c r="H29" s="205"/>
      <c r="I29" s="206" t="s">
        <v>11</v>
      </c>
      <c r="J29" s="206"/>
      <c r="K29" s="207"/>
      <c r="L29" s="4" t="s">
        <v>26</v>
      </c>
      <c r="M29" s="5" t="s">
        <v>24</v>
      </c>
      <c r="N29" s="5" t="s">
        <v>7</v>
      </c>
      <c r="O29" s="5" t="s">
        <v>17</v>
      </c>
      <c r="P29" s="5" t="s">
        <v>18</v>
      </c>
      <c r="Q29" s="6" t="s">
        <v>19</v>
      </c>
      <c r="R29" s="5" t="s">
        <v>20</v>
      </c>
      <c r="S29" s="5" t="s">
        <v>21</v>
      </c>
      <c r="T29" s="5" t="s">
        <v>25</v>
      </c>
      <c r="V29" s="42" t="s">
        <v>16</v>
      </c>
      <c r="W29" s="43" t="s">
        <v>9</v>
      </c>
      <c r="X29" s="44" t="s">
        <v>4</v>
      </c>
      <c r="Y29" s="43" t="s">
        <v>12</v>
      </c>
      <c r="Z29" s="205" t="s">
        <v>5</v>
      </c>
      <c r="AA29" s="205"/>
      <c r="AB29" s="205"/>
      <c r="AC29" s="205"/>
      <c r="AD29" s="206" t="s">
        <v>11</v>
      </c>
      <c r="AE29" s="206"/>
      <c r="AF29" s="207"/>
      <c r="AG29" s="4" t="s">
        <v>26</v>
      </c>
      <c r="AH29" s="5" t="s">
        <v>24</v>
      </c>
      <c r="AI29" s="5" t="s">
        <v>7</v>
      </c>
      <c r="AJ29" s="5" t="s">
        <v>17</v>
      </c>
      <c r="AK29" s="5" t="s">
        <v>18</v>
      </c>
      <c r="AL29" s="6" t="s">
        <v>19</v>
      </c>
      <c r="AM29" s="5" t="s">
        <v>20</v>
      </c>
      <c r="AN29" s="5" t="s">
        <v>21</v>
      </c>
      <c r="AO29" s="5" t="s">
        <v>25</v>
      </c>
      <c r="AQ29" s="42" t="s">
        <v>16</v>
      </c>
      <c r="AR29" s="43" t="s">
        <v>9</v>
      </c>
      <c r="AS29" s="44" t="s">
        <v>4</v>
      </c>
      <c r="AT29" s="43" t="s">
        <v>12</v>
      </c>
      <c r="AU29" s="205" t="s">
        <v>5</v>
      </c>
      <c r="AV29" s="205"/>
      <c r="AW29" s="205"/>
      <c r="AX29" s="205"/>
      <c r="AY29" s="206" t="s">
        <v>11</v>
      </c>
      <c r="AZ29" s="206"/>
      <c r="BA29" s="207"/>
      <c r="BB29" s="4" t="s">
        <v>26</v>
      </c>
      <c r="BC29" s="5" t="s">
        <v>24</v>
      </c>
      <c r="BD29" s="5" t="s">
        <v>7</v>
      </c>
      <c r="BE29" s="5" t="s">
        <v>17</v>
      </c>
      <c r="BF29" s="5" t="s">
        <v>18</v>
      </c>
      <c r="BG29" s="6" t="s">
        <v>19</v>
      </c>
      <c r="BH29" s="5" t="s">
        <v>20</v>
      </c>
      <c r="BI29" s="5" t="s">
        <v>21</v>
      </c>
      <c r="BJ29" s="5" t="s">
        <v>25</v>
      </c>
    </row>
    <row r="30" spans="1:62" x14ac:dyDescent="0.2">
      <c r="A30" s="30">
        <v>1</v>
      </c>
      <c r="B30" s="31">
        <f>$AX$2</f>
        <v>0.5</v>
      </c>
      <c r="C30" s="32" t="str">
        <f>A8</f>
        <v>HamBas</v>
      </c>
      <c r="D30" s="33" t="s">
        <v>12</v>
      </c>
      <c r="E30" s="204" t="str">
        <f>A13</f>
        <v>Team Bröötsche 2</v>
      </c>
      <c r="F30" s="204"/>
      <c r="G30" s="204"/>
      <c r="H30" s="204"/>
      <c r="I30" s="71"/>
      <c r="J30" s="33" t="s">
        <v>12</v>
      </c>
      <c r="K30" s="75"/>
      <c r="L30" s="7" t="str">
        <f>IF(I30&gt;K30,C30,IF(AND(I30="",K30=""),"",E30))</f>
        <v/>
      </c>
      <c r="M30" s="8">
        <f>IF(T30&gt;T31,1,0)+IF(T30&gt;T32,1,0)+IF(T30&gt;T33,1,0)+IF(T30&gt;T34,1,0)+IF(T30&gt;T35,1,0)</f>
        <v>0</v>
      </c>
      <c r="N30" s="8" t="str">
        <f>A8</f>
        <v>HamBas</v>
      </c>
      <c r="O30" s="8">
        <f>COUNTIF($L$30:$L$44,N30)</f>
        <v>0</v>
      </c>
      <c r="P30" s="8">
        <f>O37-O30</f>
        <v>0</v>
      </c>
      <c r="Q30" s="8">
        <f>R30-S30</f>
        <v>0</v>
      </c>
      <c r="R30" s="8">
        <f t="shared" ref="R30:R35" si="23">IF($C$30=N30,$I$30,0)+IF($E$30=N30,$K$30,0)+IF($C$31=N30,$I$31,0)+IF($E$31=N30,$K$31,0)+IF($C$32=N30,$I$32,0)+IF($E$32=N30,$K$32,0)+IF($C$33=N30,$I$33,0)+IF($E$33=N30,$K$33,0)+IF($C$34=N30,$I$34,0)+IF($E$34=N30,$K$34,0)+IF($C$35=N30,$I$35,0)+IF($E$35=N30,$K$35,0)+IF($C$36=N30,$I$36,0)+IF($E$36=N30,$K$36,0)+IF($C$37=N30,$I$37,0)+IF($E$37=N30,$K$37,0)+IF($C$38=N30,$I$38,0)+IF($E$38=N30,$K$38,0)+IF($C$39=N30,$I$39,0)+IF($E$39=N30,$K$39,0)+IF($C$40=N30,$I$40,0)+IF($E$40=N30,$K$40,0)+IF($C$41=N30,$I$41,0)+IF($E$41=N30,$K$41)+IF($C$42=N30,$I$42,0)+IF($E$42=N30,$K$42,0)+IF($C$43=N30,$I$43,0)+IF($E$43=N30,$K$43,0)+IF($C$44=N30,$I$44,0)+IF($E$44=N30,$K$44,0)</f>
        <v>0</v>
      </c>
      <c r="S30" s="8">
        <f>IF($C$30=N30,$K$30,0)+IF($E$30=N30,$I$30,0)+IF($C$31=N30,$K$31,0)+IF($E$31=N30,$I$31,0)+IF($C$32=N30,$K$32,0)+IF($E$32=N30,$I$32,0)+IF($C$33=N30,$K$33,0)+IF($E$33=N30,$I$33,0)+IF($C$34=N30,$K$34,0)+IF($E$34=N30,$I$34,0)+IF($C$35=N30,$K$35,0)+IF($E$35=N30,$I$35,0)+IF($C$36=N30,$K$36,0)+IF($E$36=N30,$I$36,0)+IF($C$37=N30,$K$37,0)+IF($E$37=N30,$I$37,0)+IF($C$38=N30,$K$38,0)+IF($E$38=N30,$I$38,0)+IF($C$39=N30,$K$39,0)+IF($E$39=N30,$I$39,0)+IF($C$40=N30,$K$40,0)+IF($E$40=N30,$I$40,0)+IF($C$41=N30,$K$41,0)+IF($E$41=N30,$I$41)+IF($C$42=N30,$K$42,0)+IF($E$42=N30,$I$42,0)+IF($C$43=N30,$K$43,0)+IF($E$43=N30,$I$43,0)+IF($C$44=N30,$K$44,0)+IF($E$44=N30,$I$44,0)</f>
        <v>0</v>
      </c>
      <c r="T30" s="8">
        <f>O30*1000000+Q30*10000+R30*100</f>
        <v>0</v>
      </c>
      <c r="V30" s="30">
        <v>2</v>
      </c>
      <c r="W30" s="31">
        <f>$AX$2</f>
        <v>0.5</v>
      </c>
      <c r="X30" s="32" t="str">
        <f>V8</f>
        <v>Hoops I did it again</v>
      </c>
      <c r="Y30" s="33" t="s">
        <v>12</v>
      </c>
      <c r="Z30" s="204" t="str">
        <f>V13</f>
        <v>Crimebühl Jailblazers</v>
      </c>
      <c r="AA30" s="204"/>
      <c r="AB30" s="204"/>
      <c r="AC30" s="204"/>
      <c r="AD30" s="71"/>
      <c r="AE30" s="33" t="s">
        <v>12</v>
      </c>
      <c r="AF30" s="75"/>
      <c r="AG30" s="7" t="str">
        <f>IF(AD30&gt;AF30,X30,IF(AND(AD30="",AF30=""),"",Z30))</f>
        <v/>
      </c>
      <c r="AH30" s="8">
        <f>IF(AO30&gt;AO31,1,0)+IF(AO30&gt;AO32,1,0)+IF(AO30&gt;AO33,1,0)+IF(AO30&gt;AO34,1,0)+IF(AO30&gt;AO35,1,0)</f>
        <v>0</v>
      </c>
      <c r="AI30" s="8" t="str">
        <f>V8</f>
        <v>Hoops I did it again</v>
      </c>
      <c r="AJ30" s="8">
        <f>COUNTIF($AG$30:$AG$44,AI30)</f>
        <v>0</v>
      </c>
      <c r="AK30" s="8">
        <f>AJ8-AJ30</f>
        <v>0</v>
      </c>
      <c r="AL30" s="8">
        <f>AM30-AN30</f>
        <v>0</v>
      </c>
      <c r="AM30" s="8">
        <f>IF($X$30=AI30,$AD$30,0)+IF($Z$30=AI30,$AF$30,0)+IF($X$31=AI30,$AD$31,0)+IF($Z$31=AI30,$AF$31,0)+IF($X$32=AI30,$AD$32,0)+IF($Z$32=AI30,$AF$32,0)+IF($X$33=AI30,$AD$33,0)+IF($Z$33=AI30,$AF$33,0)+IF($X$34=AI30,$AD$34,0)+IF($Z$34=AI30,$AF$34,0)+IF($X$35=AI30,$AD$35,0)+IF($Z$35=AI30,$AF$35,0)+IF($X$36=AI30,$AD$36,0)+IF($Z$36=AI30,$AF$36,0)+IF($X$37=AI30,$AD$37,0)+IF($Z$37=AI30,$AF$37,0)+IF($X$38=AI30,$AD$38,0)+IF($Z$38=AI30,$AF$38,0)+IF($X$39=AI30,$AD$39,0)+IF($Z$39=AI30,$AF$39,0)+IF($X$40=AI30,$AD$40,0)+IF($Z$40=AI30,$AF$40,0)+IF($X$41=AI30,$AD$41,0)+IF($Z$41=AI30,$AF$41)+IF($X$42=AI30,$AD$42,0)+IF($Z$42=AI30,$AF$42,0)+IF($X$43=AI30,$AD$43,0)+IF($Z$43=AI30,$AF$43,0)+IF($X$44=AI30,$AD$44,0)+IF($Z$44=AI30,$AF$44,0)</f>
        <v>0</v>
      </c>
      <c r="AN30" s="8">
        <f>IF($X$30=AI30,$AF$30,0)+IF($Z$30=AI30,$AD$30,0)+IF($X$31=AI30,$AF$31,0)+IF($Z$31=AI30,$AD$31,0)+IF($X$32=AI30,$AF$32,0)+IF($Z$32=AI30,$AD$32,0)+IF($X$33=AI30,$AF$33,0)+IF($Z$33=AI30,$AD$33,0)+IF($X$34=AI30,$AF$34,0)+IF($Z$34=AI30,$AD$34,0)+IF($X$35=AI30,$AF$35,0)+IF($Z$35=AI30,$AD$35,0)+IF($X$36=AI30,$AF$36,0)+IF($Z$36=AI30,$AD$36,0)+IF($X$37=AI30,$AF$37,0)+IF($Z$37=AI30,$AD$37,0)+IF($X$38=AI30,$AF$38,0)+IF($Z$38=AI30,$AD$38,0)+IF($X$39=AI30,$AF$39,0)+IF($Z$39=AI30,$AD$39,0)+IF($X$40=AI30,$AF$40,0)+IF($Z$40=AI30,$AD$40,0)+IF($X$41=AI30,$AF$41,0)+IF($Z$41=AI30,$AD$41)+IF($X$42=AI30,$AF$42,0)+IF($Z$42=AI30,$AD$42,0)+IF($X$43=AI30,$AF$43,0)+IF($Z$43=AI30,$AD$43,0)+IF($X$44=AI30,$AF$44,0)+IF($Z$44=AI30,$AD$44,0)</f>
        <v>0</v>
      </c>
      <c r="AO30" s="8">
        <f>AJ30*1000000+AL30*10000+AM30*100</f>
        <v>0</v>
      </c>
      <c r="AQ30" s="30">
        <v>3</v>
      </c>
      <c r="AR30" s="31">
        <f>$AX$2</f>
        <v>0.5</v>
      </c>
      <c r="AS30" s="32" t="str">
        <f>AQ8</f>
        <v>Grombrooklyn 99</v>
      </c>
      <c r="AT30" s="33" t="s">
        <v>12</v>
      </c>
      <c r="AU30" s="204" t="str">
        <f>AQ13</f>
        <v>Dick&amp;Roll</v>
      </c>
      <c r="AV30" s="204"/>
      <c r="AW30" s="204"/>
      <c r="AX30" s="204"/>
      <c r="AY30" s="71"/>
      <c r="AZ30" s="33" t="s">
        <v>12</v>
      </c>
      <c r="BA30" s="75"/>
      <c r="BB30" s="7" t="str">
        <f>IF(AY30&gt;BA30,AS30,IF(AND(AY30="",BA30=""),"",AU30))</f>
        <v/>
      </c>
      <c r="BC30" s="8">
        <f>IF(BJ30&gt;BJ31,1,0)+IF(BJ30&gt;BJ32,1,0)+IF(BJ30&gt;BJ33,1,0)+IF(BJ30&gt;BJ34,1,0)+IF(BJ30&gt;BJ35,1,0)</f>
        <v>0</v>
      </c>
      <c r="BD30" s="8" t="str">
        <f>AQ8</f>
        <v>Grombrooklyn 99</v>
      </c>
      <c r="BE30" s="8">
        <f>COUNTIF($BB$30:$BB$44,BD30)</f>
        <v>0</v>
      </c>
      <c r="BF30" s="8">
        <f>BE37-BE30</f>
        <v>0</v>
      </c>
      <c r="BG30" s="8">
        <f>BH30-BI30</f>
        <v>0</v>
      </c>
      <c r="BH30" s="8">
        <f>IF($AS$30=BD30,$AY$30,0)+IF($AU$30=BD30,$BA$30,0)+IF($AS$31=BD30,$AY$31,0)+IF($AU$31=BD30,$BA$31,0)+IF($AS$32=BD30,$AY$32,0)+IF($AU$32=BD30,$BA$32,0)+IF($AS$33=BD30,$AY$33,0)+IF($AU$33=BD30,$BA$33,0)+IF($AS$34=BD30,$AY$34,0)+IF($AU$34=BD30,$BA$34,0)+IF($AS$35=BD30,$AY$35,0)+IF($AU$35=BD30,$BA$35,0)+IF($AS$36=BD30,$AY$36,0)+IF($AU$36=BD30,$BA$36,0)+IF($AS$37=BD30,$AY$37,0)+IF($AU$37=BD30,$BA$37,0)+IF($AS$38=BD30,$AY$38,0)+IF($AU$38=BD30,$BA$38,0)+IF($AS$39=BD30,$AY$39,0)+IF($AU$39=BD30,$BA$39,0)+IF($AS$40=BD30,$AY$40,0)+IF($AU$40=BD30,$BA$40,0)+IF($AS$41=BD30,$AY$41,0)+IF($AU$41=BD30,$BA$41)+IF($AS$42=BD30,$AY$42,0)+IF($AU$42=BD30,$BA$42,0)+IF($AS$43=BD30,$AY$43,0)+IF($AU$43=BD30,$BA$43,0)+IF($AS$44=BD30,$AY$44,0)+IF($AU$44=BD30,$BA$44,0)</f>
        <v>0</v>
      </c>
      <c r="BI30" s="8">
        <f>IF($AS$30=BD30,$BA$30,0)+IF($AU$30=BD30,$AY$30,0)+IF($AS$31=BD30,$BA$31,0)+IF($AU$31=BD30,$AY$31,0)+IF($AS$32=BD30,$BA$32,0)+IF($AU$32=BD30,$AY$32,0)+IF($AS$33=BD30,$BA$33,0)+IF($AU$33=BD30,$AY$33,0)+IF($AS$34=BD30,$BA$34,0)+IF($AU$34=BD30,$AY$34,0)+IF($AS$35=BD30,$BA$35,0)+IF($AU$35=BD30,$AY$35,0)+IF($AS$36=BD30,$BA$36,0)+IF($AU$36=BD30,$AY$36,0)+IF($AS$37=BD30,$BA$37,0)+IF($AU$37=BD30,$AY$37,0)+IF($AS$38=BD30,$BA$38,0)+IF($AU$38=BD30,$AY$38,0)+IF($AS$39=BD30,$BA$39,0)+IF($AU$39=BD30,$AY$39,0)+IF($AS$40=BD30,$BA$40,0)+IF($AU$40=BD30,$AY$40,0)+IF($AS$41=BD30,$BA$41,0)+IF($AU$41=BD30,$AY$41)+IF($AS$42=BD30,$BA$42,0)+IF($AU$42=BD30,$AY$42,0)+IF($AS$43=BD30,$BA$43,0)+IF($AU$43=BD30,$AY$43,0)+IF($AS$44=BD30,$BA$44,0)+IF($AU$44=BD30,$AY$44,0)</f>
        <v>0</v>
      </c>
      <c r="BJ30" s="8">
        <f>BE30*1000000+BG30*10000+BH30*100</f>
        <v>0</v>
      </c>
    </row>
    <row r="31" spans="1:62" x14ac:dyDescent="0.2">
      <c r="A31" s="11">
        <v>4</v>
      </c>
      <c r="B31" s="34">
        <f t="shared" ref="B31:B44" si="24">B30+($AX$3/1440)</f>
        <v>0.51041666666666663</v>
      </c>
      <c r="C31" s="35" t="str">
        <f>A9</f>
        <v>Balluminati</v>
      </c>
      <c r="D31" s="36" t="s">
        <v>12</v>
      </c>
      <c r="E31" s="194" t="str">
        <f>A12</f>
        <v>LastMinute</v>
      </c>
      <c r="F31" s="194"/>
      <c r="G31" s="194"/>
      <c r="H31" s="194"/>
      <c r="I31" s="72"/>
      <c r="J31" s="36" t="s">
        <v>12</v>
      </c>
      <c r="K31" s="76"/>
      <c r="L31" s="7" t="str">
        <f t="shared" ref="L31:L44" si="25">IF(I31&gt;K31,C31,IF(AND(I31="",K31=""),"",E31))</f>
        <v/>
      </c>
      <c r="M31" s="8">
        <f>IF(T31&gt;T32,1,0)+IF(T31&gt;T33,1,0)+IF(T31&gt;T34,1,0)+IF(T31&gt;T35,1,0)+IF(T31&gt;T30,1,0)</f>
        <v>0</v>
      </c>
      <c r="N31" s="8" t="str">
        <f t="shared" ref="N31:N35" si="26">A9</f>
        <v>Balluminati</v>
      </c>
      <c r="O31" s="8">
        <f t="shared" ref="O31:O35" si="27">COUNTIF($L$30:$L$44,N31)</f>
        <v>0</v>
      </c>
      <c r="P31" s="8">
        <f t="shared" ref="P31:P35" si="28">O38-O31</f>
        <v>0</v>
      </c>
      <c r="Q31" s="8">
        <f t="shared" ref="Q31:Q35" si="29">R31-S31</f>
        <v>0</v>
      </c>
      <c r="R31" s="8">
        <f t="shared" si="23"/>
        <v>0</v>
      </c>
      <c r="S31" s="8">
        <f t="shared" ref="S31:S35" si="30">IF($C$30=N31,$K$30,0)+IF($E$30=N31,$I$30,0)+IF($C$31=N31,$K$31,0)+IF($E$31=N31,$I$31,0)+IF($C$32=N31,$K$32,0)+IF($E$32=N31,$I$32,0)+IF($C$33=N31,$K$33,0)+IF($E$33=N31,$I$33,0)+IF($C$34=N31,$K$34,0)+IF($E$34=N31,$I$34,0)+IF($C$35=N31,$K$35,0)+IF($E$35=N31,$I$35,0)+IF($C$36=N31,$K$36,0)+IF($E$36=N31,$I$36,0)+IF($C$37=N31,$K$37,0)+IF($E$37=N31,$I$37,0)+IF($C$38=N31,$K$38,0)+IF($E$38=N31,$I$38,0)+IF($C$39=N31,$K$39,0)+IF($E$39=N31,$I$39,0)+IF($C$40=N31,$K$40,0)+IF($E$40=N31,$I$40,0)+IF($C$41=N31,$K$41,0)+IF($E$41=N31,$I$41)+IF($C$42=N31,$K$42,0)+IF($E$42=N31,$I$42,0)+IF($C$43=N31,$K$43,0)+IF($E$43=N31,$I$43,0)+IF($C$44=N31,$K$44,0)+IF($E$44=N31,$I$44,0)</f>
        <v>0</v>
      </c>
      <c r="T31" s="8">
        <f t="shared" ref="T31:T35" si="31">O31*1000000+Q31*10000+R31*100</f>
        <v>0</v>
      </c>
      <c r="V31" s="11">
        <v>5</v>
      </c>
      <c r="W31" s="34">
        <f t="shared" ref="W31:W44" si="32">W30+($AX$3/1440)</f>
        <v>0.51041666666666663</v>
      </c>
      <c r="X31" s="35" t="str">
        <f>V9</f>
        <v>Mürschti Ballers</v>
      </c>
      <c r="Y31" s="36" t="s">
        <v>12</v>
      </c>
      <c r="Z31" s="194" t="str">
        <f>V12</f>
        <v>Ingo Gringo</v>
      </c>
      <c r="AA31" s="194"/>
      <c r="AB31" s="194"/>
      <c r="AC31" s="194"/>
      <c r="AD31" s="72"/>
      <c r="AE31" s="36" t="s">
        <v>12</v>
      </c>
      <c r="AF31" s="76"/>
      <c r="AG31" s="7" t="str">
        <f t="shared" ref="AG31:AG44" si="33">IF(AD31&gt;AF31,X31,IF(AND(AD31="",AF31=""),"",Z31))</f>
        <v/>
      </c>
      <c r="AH31" s="8">
        <f>IF(AO31&gt;AO32,1,0)+IF(AO31&gt;AO33,1,0)+IF(AO31&gt;AO34,1,0)+IF(AO31&gt;AO35,1,0)+IF(AO31&gt;AO30,1,0)</f>
        <v>0</v>
      </c>
      <c r="AI31" s="8" t="str">
        <f t="shared" ref="AI31:AI35" si="34">V9</f>
        <v>Mürschti Ballers</v>
      </c>
      <c r="AJ31" s="8">
        <f t="shared" ref="AJ31:AJ35" si="35">COUNTIF($AG$30:$AG$44,AI31)</f>
        <v>0</v>
      </c>
      <c r="AK31" s="8">
        <f t="shared" ref="AK31:AK35" si="36">AJ9-AJ31</f>
        <v>0</v>
      </c>
      <c r="AL31" s="8">
        <f t="shared" ref="AL31:AL35" si="37">AM31-AN31</f>
        <v>0</v>
      </c>
      <c r="AM31" s="8">
        <f t="shared" ref="AM31:AM35" si="38">IF($X$30=AI31,$AD$30,0)+IF($Z$30=AI31,$AF$30,0)+IF($X$31=AI31,$AD$31,0)+IF($Z$31=AI31,$AF$31,0)+IF($X$32=AI31,$AD$32,0)+IF($Z$32=AI31,$AF$32,0)+IF($X$33=AI31,$AD$33,0)+IF($Z$33=AI31,$AF$33,0)+IF($X$34=AI31,$AD$34,0)+IF($Z$34=AI31,$AF$34,0)+IF($X$35=AI31,$AD$35,0)+IF($Z$35=AI31,$AF$35,0)+IF($X$36=AI31,$AD$36,0)+IF($Z$36=AI31,$AF$36,0)+IF($X$37=AI31,$AD$37,0)+IF($Z$37=AI31,$AF$37,0)+IF($X$38=AI31,$AD$38,0)+IF($Z$38=AI31,$AF$38,0)+IF($X$39=AI31,$AD$39,0)+IF($Z$39=AI31,$AF$39,0)+IF($X$40=AI31,$AD$40,0)+IF($Z$40=AI31,$AF$40,0)+IF($X$41=AI31,$AD$41,0)+IF($Z$41=AI31,$AF$41)+IF($X$42=AI31,$AD$42,0)+IF($Z$42=AI31,$AF$42,0)+IF($X$43=AI31,$AD$43,0)+IF($Z$43=AI31,$AF$43,0)+IF($X$44=AI31,$AD$44,0)+IF($Z$44=AI31,$AF$44,0)</f>
        <v>0</v>
      </c>
      <c r="AN31" s="8">
        <f t="shared" ref="AN31:AN35" si="39">IF($X$30=AI31,$AF$30,0)+IF($Z$30=AI31,$AD$30,0)+IF($X$31=AI31,$AF$31,0)+IF($Z$31=AI31,$AD$31,0)+IF($X$32=AI31,$AF$32,0)+IF($Z$32=AI31,$AD$32,0)+IF($X$33=AI31,$AF$33,0)+IF($Z$33=AI31,$AD$33,0)+IF($X$34=AI31,$AF$34,0)+IF($Z$34=AI31,$AD$34,0)+IF($X$35=AI31,$AF$35,0)+IF($Z$35=AI31,$AD$35,0)+IF($X$36=AI31,$AF$36,0)+IF($Z$36=AI31,$AD$36,0)+IF($X$37=AI31,$AF$37,0)+IF($Z$37=AI31,$AD$37,0)+IF($X$38=AI31,$AF$38,0)+IF($Z$38=AI31,$AD$38,0)+IF($X$39=AI31,$AF$39,0)+IF($Z$39=AI31,$AD$39,0)+IF($X$40=AI31,$AF$40,0)+IF($Z$40=AI31,$AD$40,0)+IF($X$41=AI31,$AF$41,0)+IF($Z$41=AI31,$AD$41)+IF($X$42=AI31,$AF$42,0)+IF($Z$42=AI31,$AD$42,0)+IF($X$43=AI31,$AF$43,0)+IF($Z$43=AI31,$AD$43,0)+IF($X$44=AI31,$AF$44,0)+IF($Z$44=AI31,$AD$44,0)</f>
        <v>0</v>
      </c>
      <c r="AO31" s="8">
        <f t="shared" ref="AO31:AO35" si="40">AJ31*1000000+AL31*10000+AM31*100</f>
        <v>0</v>
      </c>
      <c r="AQ31" s="11">
        <v>6</v>
      </c>
      <c r="AR31" s="34">
        <f t="shared" ref="AR31:AR44" si="41">AR30+($AX$3/1440)</f>
        <v>0.51041666666666663</v>
      </c>
      <c r="AS31" s="35" t="str">
        <f>AQ9</f>
        <v>Zweckgemeinschaft</v>
      </c>
      <c r="AT31" s="36" t="s">
        <v>12</v>
      </c>
      <c r="AU31" s="194" t="str">
        <f>AQ12</f>
        <v>Team Rööötsche 1</v>
      </c>
      <c r="AV31" s="194"/>
      <c r="AW31" s="194"/>
      <c r="AX31" s="194"/>
      <c r="AY31" s="72"/>
      <c r="AZ31" s="36" t="s">
        <v>12</v>
      </c>
      <c r="BA31" s="76"/>
      <c r="BB31" s="7" t="str">
        <f t="shared" ref="BB31:BB44" si="42">IF(AY31&gt;BA31,AS31,IF(AND(AY31="",BA31=""),"",AU31))</f>
        <v/>
      </c>
      <c r="BC31" s="8">
        <f>IF(BJ31&gt;BJ32,1,0)+IF(BJ31&gt;BJ33,1,0)+IF(BJ31&gt;BJ34,1,0)+IF(BJ31&gt;BJ35,1,0)+IF(BJ31&gt;BJ30,1,0)</f>
        <v>0</v>
      </c>
      <c r="BD31" s="8" t="str">
        <f t="shared" ref="BD31:BD35" si="43">AQ9</f>
        <v>Zweckgemeinschaft</v>
      </c>
      <c r="BE31" s="8">
        <f t="shared" ref="BE31:BE35" si="44">COUNTIF($BB$30:$BB$44,BD31)</f>
        <v>0</v>
      </c>
      <c r="BF31" s="8">
        <f t="shared" ref="BF31:BF35" si="45">BE38-BE31</f>
        <v>0</v>
      </c>
      <c r="BG31" s="8">
        <f t="shared" ref="BG31:BG35" si="46">BH31-BI31</f>
        <v>0</v>
      </c>
      <c r="BH31" s="8">
        <f t="shared" ref="BH31:BH35" si="47">IF($AS$30=BD31,$AY$30,0)+IF($AU$30=BD31,$BA$30,0)+IF($AS$31=BD31,$AY$31,0)+IF($AU$31=BD31,$BA$31,0)+IF($AS$32=BD31,$AY$32,0)+IF($AU$32=BD31,$BA$32,0)+IF($AS$33=BD31,$AY$33,0)+IF($AU$33=BD31,$BA$33,0)+IF($AS$34=BD31,$AY$34,0)+IF($AU$34=BD31,$BA$34,0)+IF($AS$35=BD31,$AY$35,0)+IF($AU$35=BD31,$BA$35,0)+IF($AS$36=BD31,$AY$36,0)+IF($AU$36=BD31,$BA$36,0)+IF($AS$37=BD31,$AY$37,0)+IF($AU$37=BD31,$BA$37,0)+IF($AS$38=BD31,$AY$38,0)+IF($AU$38=BD31,$BA$38,0)+IF($AS$39=BD31,$AY$39,0)+IF($AU$39=BD31,$BA$39,0)+IF($AS$40=BD31,$AY$40,0)+IF($AU$40=BD31,$BA$40,0)+IF($AS$41=BD31,$AY$41,0)+IF($AU$41=BD31,$BA$41)+IF($AS$42=BD31,$AY$42,0)+IF($AU$42=BD31,$BA$42,0)+IF($AS$43=BD31,$AY$43,0)+IF($AU$43=BD31,$BA$43,0)+IF($AS$44=BD31,$AY$44,0)+IF($AU$44=BD31,$BA$44,0)</f>
        <v>0</v>
      </c>
      <c r="BI31" s="8">
        <f t="shared" ref="BI31:BI35" si="48">IF($AS$30=BD31,$BA$30,0)+IF($AU$30=BD31,$AY$30,0)+IF($AS$31=BD31,$BA$31,0)+IF($AU$31=BD31,$AY$31,0)+IF($AS$32=BD31,$BA$32,0)+IF($AU$32=BD31,$AY$32,0)+IF($AS$33=BD31,$BA$33,0)+IF($AU$33=BD31,$AY$33,0)+IF($AS$34=BD31,$BA$34,0)+IF($AU$34=BD31,$AY$34,0)+IF($AS$35=BD31,$BA$35,0)+IF($AU$35=BD31,$AY$35,0)+IF($AS$36=BD31,$BA$36,0)+IF($AU$36=BD31,$AY$36,0)+IF($AS$37=BD31,$BA$37,0)+IF($AU$37=BD31,$AY$37,0)+IF($AS$38=BD31,$BA$38,0)+IF($AU$38=BD31,$AY$38,0)+IF($AS$39=BD31,$BA$39,0)+IF($AU$39=BD31,$AY$39,0)+IF($AS$40=BD31,$BA$40,0)+IF($AU$40=BD31,$AY$40,0)+IF($AS$41=BD31,$BA$41,0)+IF($AU$41=BD31,$AY$41)+IF($AS$42=BD31,$BA$42,0)+IF($AU$42=BD31,$AY$42,0)+IF($AS$43=BD31,$BA$43,0)+IF($AU$43=BD31,$AY$43,0)+IF($AS$44=BD31,$BA$44,0)+IF($AU$44=BD31,$AY$44,0)</f>
        <v>0</v>
      </c>
      <c r="BJ31" s="8">
        <f t="shared" ref="BJ31:BJ35" si="49">BE31*1000000+BG31*10000+BH31*100</f>
        <v>0</v>
      </c>
    </row>
    <row r="32" spans="1:62" x14ac:dyDescent="0.2">
      <c r="A32" s="14">
        <v>7</v>
      </c>
      <c r="B32" s="39">
        <f t="shared" si="24"/>
        <v>0.52083333333333326</v>
      </c>
      <c r="C32" s="40" t="str">
        <f>A11</f>
        <v>Yao know what I Ming</v>
      </c>
      <c r="D32" s="41" t="s">
        <v>12</v>
      </c>
      <c r="E32" s="193" t="str">
        <f>A10</f>
        <v>H3 Stammtisch</v>
      </c>
      <c r="F32" s="193"/>
      <c r="G32" s="193"/>
      <c r="H32" s="193"/>
      <c r="I32" s="73"/>
      <c r="J32" s="41" t="s">
        <v>12</v>
      </c>
      <c r="K32" s="77"/>
      <c r="L32" s="7" t="str">
        <f t="shared" si="25"/>
        <v/>
      </c>
      <c r="M32" s="8">
        <f>IF(T32&gt;T33,1,0)+IF(T32&gt;T34,1,0)+IF(T32&gt;T35,1,0)+IF(T32&gt;T30,1,0)+IF(T32&gt;T31,1,0)</f>
        <v>0</v>
      </c>
      <c r="N32" s="8" t="str">
        <f t="shared" si="26"/>
        <v>H3 Stammtisch</v>
      </c>
      <c r="O32" s="8">
        <f t="shared" si="27"/>
        <v>0</v>
      </c>
      <c r="P32" s="8">
        <f t="shared" si="28"/>
        <v>0</v>
      </c>
      <c r="Q32" s="8">
        <f t="shared" si="29"/>
        <v>0</v>
      </c>
      <c r="R32" s="8">
        <f t="shared" si="23"/>
        <v>0</v>
      </c>
      <c r="S32" s="8">
        <f t="shared" si="30"/>
        <v>0</v>
      </c>
      <c r="T32" s="8">
        <f t="shared" si="31"/>
        <v>0</v>
      </c>
      <c r="V32" s="38">
        <v>8</v>
      </c>
      <c r="W32" s="39">
        <f t="shared" si="32"/>
        <v>0.52083333333333326</v>
      </c>
      <c r="X32" s="40" t="str">
        <f>V11</f>
        <v>Münnerstadter Korbleger</v>
      </c>
      <c r="Y32" s="41" t="s">
        <v>12</v>
      </c>
      <c r="Z32" s="193" t="str">
        <f>V10</f>
        <v>Inteam</v>
      </c>
      <c r="AA32" s="193"/>
      <c r="AB32" s="193"/>
      <c r="AC32" s="193"/>
      <c r="AD32" s="73"/>
      <c r="AE32" s="41" t="s">
        <v>12</v>
      </c>
      <c r="AF32" s="77"/>
      <c r="AG32" s="7" t="str">
        <f t="shared" si="33"/>
        <v/>
      </c>
      <c r="AH32" s="8">
        <f>IF(AO32&gt;AO33,1,0)+IF(AO32&gt;AO34,1,0)+IF(AO32&gt;AO35,1,0)+IF(AO32&gt;AO30,1,0)+IF(AO32&gt;AO31,1,0)</f>
        <v>0</v>
      </c>
      <c r="AI32" s="8" t="str">
        <f t="shared" si="34"/>
        <v>Inteam</v>
      </c>
      <c r="AJ32" s="8">
        <f t="shared" si="35"/>
        <v>0</v>
      </c>
      <c r="AK32" s="8">
        <f t="shared" si="36"/>
        <v>0</v>
      </c>
      <c r="AL32" s="8">
        <f t="shared" si="37"/>
        <v>0</v>
      </c>
      <c r="AM32" s="8">
        <f t="shared" si="38"/>
        <v>0</v>
      </c>
      <c r="AN32" s="8">
        <f t="shared" si="39"/>
        <v>0</v>
      </c>
      <c r="AO32" s="8">
        <f t="shared" si="40"/>
        <v>0</v>
      </c>
      <c r="AQ32" s="38">
        <v>9</v>
      </c>
      <c r="AR32" s="39">
        <f t="shared" si="41"/>
        <v>0.52083333333333326</v>
      </c>
      <c r="AS32" s="40" t="str">
        <f>AQ11</f>
        <v>1. FC Doppeldribbel</v>
      </c>
      <c r="AT32" s="41" t="s">
        <v>12</v>
      </c>
      <c r="AU32" s="193" t="str">
        <f>AQ10</f>
        <v>Crimebühl Tinderwolves</v>
      </c>
      <c r="AV32" s="193"/>
      <c r="AW32" s="193"/>
      <c r="AX32" s="193"/>
      <c r="AY32" s="73"/>
      <c r="AZ32" s="41" t="s">
        <v>12</v>
      </c>
      <c r="BA32" s="77"/>
      <c r="BB32" s="7" t="str">
        <f t="shared" si="42"/>
        <v/>
      </c>
      <c r="BC32" s="8">
        <f>IF(BJ32&gt;BJ33,1,0)+IF(BJ32&gt;BJ34,1,0)+IF(BJ32&gt;BJ35,1,0)+IF(BJ32&gt;BJ30,1,0)+IF(BJ32&gt;BJ31,1,0)</f>
        <v>0</v>
      </c>
      <c r="BD32" s="8" t="str">
        <f t="shared" si="43"/>
        <v>Crimebühl Tinderwolves</v>
      </c>
      <c r="BE32" s="8">
        <f t="shared" si="44"/>
        <v>0</v>
      </c>
      <c r="BF32" s="8">
        <f t="shared" si="45"/>
        <v>0</v>
      </c>
      <c r="BG32" s="8">
        <f t="shared" si="46"/>
        <v>0</v>
      </c>
      <c r="BH32" s="8">
        <f t="shared" si="47"/>
        <v>0</v>
      </c>
      <c r="BI32" s="8">
        <f t="shared" si="48"/>
        <v>0</v>
      </c>
      <c r="BJ32" s="8">
        <f t="shared" si="49"/>
        <v>0</v>
      </c>
    </row>
    <row r="33" spans="1:62" x14ac:dyDescent="0.2">
      <c r="A33" s="45">
        <v>10</v>
      </c>
      <c r="B33" s="46">
        <f t="shared" si="24"/>
        <v>0.53124999999999989</v>
      </c>
      <c r="C33" s="47" t="str">
        <f>A13</f>
        <v>Team Bröötsche 2</v>
      </c>
      <c r="D33" s="48" t="s">
        <v>12</v>
      </c>
      <c r="E33" s="195" t="str">
        <f>A9</f>
        <v>Balluminati</v>
      </c>
      <c r="F33" s="195"/>
      <c r="G33" s="195"/>
      <c r="H33" s="195"/>
      <c r="I33" s="74"/>
      <c r="J33" s="48" t="s">
        <v>12</v>
      </c>
      <c r="K33" s="78"/>
      <c r="L33" s="7" t="str">
        <f t="shared" si="25"/>
        <v/>
      </c>
      <c r="M33" s="8">
        <f>IF(T33&gt;T34,1,0)+IF(T33&gt;T35,1,0)+IF(T33&gt;T30,1,0)+IF(T33&gt;T31,1,0)+IF(T33&gt;T32,1,0)</f>
        <v>0</v>
      </c>
      <c r="N33" s="8" t="str">
        <f t="shared" si="26"/>
        <v>Yao know what I Ming</v>
      </c>
      <c r="O33" s="8">
        <f t="shared" si="27"/>
        <v>0</v>
      </c>
      <c r="P33" s="8">
        <f t="shared" si="28"/>
        <v>0</v>
      </c>
      <c r="Q33" s="8">
        <f t="shared" si="29"/>
        <v>0</v>
      </c>
      <c r="R33" s="8">
        <f t="shared" si="23"/>
        <v>0</v>
      </c>
      <c r="S33" s="8">
        <f t="shared" si="30"/>
        <v>0</v>
      </c>
      <c r="T33" s="8">
        <f t="shared" si="31"/>
        <v>0</v>
      </c>
      <c r="V33" s="45">
        <v>11</v>
      </c>
      <c r="W33" s="46">
        <f t="shared" si="32"/>
        <v>0.53124999999999989</v>
      </c>
      <c r="X33" s="47" t="str">
        <f>V13</f>
        <v>Crimebühl Jailblazers</v>
      </c>
      <c r="Y33" s="48" t="s">
        <v>12</v>
      </c>
      <c r="Z33" s="195" t="str">
        <f>V9</f>
        <v>Mürschti Ballers</v>
      </c>
      <c r="AA33" s="195"/>
      <c r="AB33" s="195"/>
      <c r="AC33" s="195"/>
      <c r="AD33" s="74"/>
      <c r="AE33" s="48" t="s">
        <v>12</v>
      </c>
      <c r="AF33" s="78"/>
      <c r="AG33" s="7" t="str">
        <f t="shared" si="33"/>
        <v/>
      </c>
      <c r="AH33" s="8">
        <f>IF(AO33&gt;AO34,1,0)+IF(AO33&gt;AO35,1,0)+IF(AO33&gt;AO30,1,0)+IF(AO33&gt;AO31,1,0)+IF(AO33&gt;AO32,1,0)</f>
        <v>0</v>
      </c>
      <c r="AI33" s="8" t="str">
        <f t="shared" si="34"/>
        <v>Münnerstadter Korbleger</v>
      </c>
      <c r="AJ33" s="8">
        <f t="shared" si="35"/>
        <v>0</v>
      </c>
      <c r="AK33" s="8">
        <f t="shared" si="36"/>
        <v>0</v>
      </c>
      <c r="AL33" s="8">
        <f t="shared" si="37"/>
        <v>0</v>
      </c>
      <c r="AM33" s="8">
        <f t="shared" si="38"/>
        <v>0</v>
      </c>
      <c r="AN33" s="8">
        <f t="shared" si="39"/>
        <v>0</v>
      </c>
      <c r="AO33" s="8">
        <f t="shared" si="40"/>
        <v>0</v>
      </c>
      <c r="AQ33" s="45">
        <v>12</v>
      </c>
      <c r="AR33" s="46">
        <f t="shared" si="41"/>
        <v>0.53124999999999989</v>
      </c>
      <c r="AS33" s="47" t="str">
        <f>AQ13</f>
        <v>Dick&amp;Roll</v>
      </c>
      <c r="AT33" s="48" t="s">
        <v>12</v>
      </c>
      <c r="AU33" s="195" t="str">
        <f>AQ9</f>
        <v>Zweckgemeinschaft</v>
      </c>
      <c r="AV33" s="195"/>
      <c r="AW33" s="195"/>
      <c r="AX33" s="195"/>
      <c r="AY33" s="74"/>
      <c r="AZ33" s="48" t="s">
        <v>12</v>
      </c>
      <c r="BA33" s="78"/>
      <c r="BB33" s="7" t="str">
        <f t="shared" si="42"/>
        <v/>
      </c>
      <c r="BC33" s="8">
        <f>IF(BJ33&gt;BJ34,1,0)+IF(BJ33&gt;BJ35,1,0)+IF(BJ33&gt;BJ30,1,0)+IF(BJ33&gt;BJ31,1,0)+IF(BJ33&gt;BJ32,1,0)</f>
        <v>0</v>
      </c>
      <c r="BD33" s="8" t="str">
        <f t="shared" si="43"/>
        <v>1. FC Doppeldribbel</v>
      </c>
      <c r="BE33" s="8">
        <f t="shared" si="44"/>
        <v>0</v>
      </c>
      <c r="BF33" s="8">
        <f t="shared" si="45"/>
        <v>0</v>
      </c>
      <c r="BG33" s="8">
        <f t="shared" si="46"/>
        <v>0</v>
      </c>
      <c r="BH33" s="8">
        <f t="shared" si="47"/>
        <v>0</v>
      </c>
      <c r="BI33" s="8">
        <f t="shared" si="48"/>
        <v>0</v>
      </c>
      <c r="BJ33" s="8">
        <f t="shared" si="49"/>
        <v>0</v>
      </c>
    </row>
    <row r="34" spans="1:62" x14ac:dyDescent="0.2">
      <c r="A34" s="37">
        <v>13</v>
      </c>
      <c r="B34" s="34">
        <f t="shared" si="24"/>
        <v>0.54166666666666652</v>
      </c>
      <c r="C34" s="35" t="str">
        <f>A10</f>
        <v>H3 Stammtisch</v>
      </c>
      <c r="D34" s="36" t="s">
        <v>12</v>
      </c>
      <c r="E34" s="194" t="str">
        <f>A8</f>
        <v>HamBas</v>
      </c>
      <c r="F34" s="194"/>
      <c r="G34" s="194"/>
      <c r="H34" s="194"/>
      <c r="I34" s="72"/>
      <c r="J34" s="36" t="s">
        <v>12</v>
      </c>
      <c r="K34" s="76"/>
      <c r="L34" s="7" t="str">
        <f t="shared" si="25"/>
        <v/>
      </c>
      <c r="M34" s="8">
        <f>IF(T34&gt;T35,1,0)+IF(T34&gt;T30,1,0)+IF(T34&gt;T31,1,0)+IF(T34&gt;T32,1,0)+IF(T34&gt;T33,1,0)</f>
        <v>0</v>
      </c>
      <c r="N34" s="8" t="str">
        <f t="shared" si="26"/>
        <v>LastMinute</v>
      </c>
      <c r="O34" s="8">
        <f t="shared" si="27"/>
        <v>0</v>
      </c>
      <c r="P34" s="8">
        <f t="shared" si="28"/>
        <v>0</v>
      </c>
      <c r="Q34" s="8">
        <f t="shared" si="29"/>
        <v>0</v>
      </c>
      <c r="R34" s="8">
        <f t="shared" si="23"/>
        <v>0</v>
      </c>
      <c r="S34" s="8">
        <f t="shared" si="30"/>
        <v>0</v>
      </c>
      <c r="T34" s="8">
        <f t="shared" si="31"/>
        <v>0</v>
      </c>
      <c r="V34" s="37">
        <v>14</v>
      </c>
      <c r="W34" s="34">
        <f t="shared" si="32"/>
        <v>0.54166666666666652</v>
      </c>
      <c r="X34" s="35" t="str">
        <f>V10</f>
        <v>Inteam</v>
      </c>
      <c r="Y34" s="36" t="s">
        <v>12</v>
      </c>
      <c r="Z34" s="194" t="str">
        <f>V8</f>
        <v>Hoops I did it again</v>
      </c>
      <c r="AA34" s="194"/>
      <c r="AB34" s="194"/>
      <c r="AC34" s="194"/>
      <c r="AD34" s="72"/>
      <c r="AE34" s="36" t="s">
        <v>12</v>
      </c>
      <c r="AF34" s="76"/>
      <c r="AG34" s="7" t="str">
        <f t="shared" si="33"/>
        <v/>
      </c>
      <c r="AH34" s="8">
        <f>IF(AO34&gt;AO35,1,0)+IF(AO34&gt;AO30,1,0)+IF(AO34&gt;AO31,1,0)+IF(AO34&gt;AO32,1,0)+IF(AO34&gt;AO33,1,0)</f>
        <v>0</v>
      </c>
      <c r="AI34" s="8" t="str">
        <f t="shared" si="34"/>
        <v>Ingo Gringo</v>
      </c>
      <c r="AJ34" s="8">
        <f t="shared" si="35"/>
        <v>0</v>
      </c>
      <c r="AK34" s="8">
        <f t="shared" si="36"/>
        <v>0</v>
      </c>
      <c r="AL34" s="8">
        <f t="shared" si="37"/>
        <v>0</v>
      </c>
      <c r="AM34" s="8">
        <f t="shared" si="38"/>
        <v>0</v>
      </c>
      <c r="AN34" s="8">
        <f t="shared" si="39"/>
        <v>0</v>
      </c>
      <c r="AO34" s="8">
        <f t="shared" si="40"/>
        <v>0</v>
      </c>
      <c r="AQ34" s="37">
        <v>15</v>
      </c>
      <c r="AR34" s="34">
        <f t="shared" si="41"/>
        <v>0.54166666666666652</v>
      </c>
      <c r="AS34" s="35" t="str">
        <f>AQ10</f>
        <v>Crimebühl Tinderwolves</v>
      </c>
      <c r="AT34" s="36" t="s">
        <v>12</v>
      </c>
      <c r="AU34" s="194" t="str">
        <f>AQ8</f>
        <v>Grombrooklyn 99</v>
      </c>
      <c r="AV34" s="194"/>
      <c r="AW34" s="194"/>
      <c r="AX34" s="194"/>
      <c r="AY34" s="72"/>
      <c r="AZ34" s="36" t="s">
        <v>12</v>
      </c>
      <c r="BA34" s="76"/>
      <c r="BB34" s="7" t="str">
        <f t="shared" si="42"/>
        <v/>
      </c>
      <c r="BC34" s="8">
        <f>IF(BJ34&gt;BJ35,1,0)+IF(BJ34&gt;BJ30,1,0)+IF(BJ34&gt;BJ31,1,0)+IF(BJ34&gt;BJ32,1,0)+IF(BJ34&gt;BJ33,1,0)</f>
        <v>0</v>
      </c>
      <c r="BD34" s="8" t="str">
        <f t="shared" si="43"/>
        <v>Team Rööötsche 1</v>
      </c>
      <c r="BE34" s="8">
        <f t="shared" si="44"/>
        <v>0</v>
      </c>
      <c r="BF34" s="8">
        <f t="shared" si="45"/>
        <v>0</v>
      </c>
      <c r="BG34" s="8">
        <f t="shared" si="46"/>
        <v>0</v>
      </c>
      <c r="BH34" s="8">
        <f t="shared" si="47"/>
        <v>0</v>
      </c>
      <c r="BI34" s="8">
        <f t="shared" si="48"/>
        <v>0</v>
      </c>
      <c r="BJ34" s="8">
        <f t="shared" si="49"/>
        <v>0</v>
      </c>
    </row>
    <row r="35" spans="1:62" x14ac:dyDescent="0.2">
      <c r="A35" s="14">
        <v>16</v>
      </c>
      <c r="B35" s="39">
        <f t="shared" si="24"/>
        <v>0.55208333333333315</v>
      </c>
      <c r="C35" s="40" t="str">
        <f>A12</f>
        <v>LastMinute</v>
      </c>
      <c r="D35" s="41" t="s">
        <v>12</v>
      </c>
      <c r="E35" s="193" t="str">
        <f>A11</f>
        <v>Yao know what I Ming</v>
      </c>
      <c r="F35" s="193"/>
      <c r="G35" s="193"/>
      <c r="H35" s="193"/>
      <c r="I35" s="73"/>
      <c r="J35" s="41" t="s">
        <v>12</v>
      </c>
      <c r="K35" s="77"/>
      <c r="L35" s="7" t="str">
        <f t="shared" si="25"/>
        <v/>
      </c>
      <c r="M35" s="8">
        <f>IF(T35&gt;T30,1,0)+IF(T35&gt;T31,1,0)+IF(T35&gt;T32,1,0)+IF(T35&gt;T33,1,0)+IF(T35&gt;T34,1,0)</f>
        <v>0</v>
      </c>
      <c r="N35" s="8" t="str">
        <f t="shared" si="26"/>
        <v>Team Bröötsche 2</v>
      </c>
      <c r="O35" s="8">
        <f t="shared" si="27"/>
        <v>0</v>
      </c>
      <c r="P35" s="8">
        <f t="shared" si="28"/>
        <v>0</v>
      </c>
      <c r="Q35" s="8">
        <f t="shared" si="29"/>
        <v>0</v>
      </c>
      <c r="R35" s="8">
        <f t="shared" si="23"/>
        <v>0</v>
      </c>
      <c r="S35" s="8">
        <f t="shared" si="30"/>
        <v>0</v>
      </c>
      <c r="T35" s="8">
        <f t="shared" si="31"/>
        <v>0</v>
      </c>
      <c r="V35" s="14">
        <v>17</v>
      </c>
      <c r="W35" s="39">
        <f t="shared" si="32"/>
        <v>0.55208333333333315</v>
      </c>
      <c r="X35" s="40" t="str">
        <f>V12</f>
        <v>Ingo Gringo</v>
      </c>
      <c r="Y35" s="41" t="s">
        <v>12</v>
      </c>
      <c r="Z35" s="193" t="str">
        <f>V11</f>
        <v>Münnerstadter Korbleger</v>
      </c>
      <c r="AA35" s="193"/>
      <c r="AB35" s="193"/>
      <c r="AC35" s="193"/>
      <c r="AD35" s="73"/>
      <c r="AE35" s="41" t="s">
        <v>12</v>
      </c>
      <c r="AF35" s="77"/>
      <c r="AG35" s="7" t="str">
        <f t="shared" si="33"/>
        <v/>
      </c>
      <c r="AH35" s="8">
        <f>IF(AO35&gt;AO30,1,0)+IF(AO35&gt;AO31,1,0)+IF(AO35&gt;AO32,1,0)+IF(AO35&gt;AO33,1,0)+IF(AO35&gt;AO34,1,0)</f>
        <v>0</v>
      </c>
      <c r="AI35" s="8" t="str">
        <f t="shared" si="34"/>
        <v>Crimebühl Jailblazers</v>
      </c>
      <c r="AJ35" s="8">
        <f t="shared" si="35"/>
        <v>0</v>
      </c>
      <c r="AK35" s="8">
        <f t="shared" si="36"/>
        <v>0</v>
      </c>
      <c r="AL35" s="8">
        <f t="shared" si="37"/>
        <v>0</v>
      </c>
      <c r="AM35" s="8">
        <f t="shared" si="38"/>
        <v>0</v>
      </c>
      <c r="AN35" s="8">
        <f t="shared" si="39"/>
        <v>0</v>
      </c>
      <c r="AO35" s="8">
        <f t="shared" si="40"/>
        <v>0</v>
      </c>
      <c r="AQ35" s="14">
        <v>18</v>
      </c>
      <c r="AR35" s="39">
        <f t="shared" si="41"/>
        <v>0.55208333333333315</v>
      </c>
      <c r="AS35" s="40" t="str">
        <f>AQ12</f>
        <v>Team Rööötsche 1</v>
      </c>
      <c r="AT35" s="41" t="s">
        <v>12</v>
      </c>
      <c r="AU35" s="193" t="str">
        <f>AQ11</f>
        <v>1. FC Doppeldribbel</v>
      </c>
      <c r="AV35" s="193"/>
      <c r="AW35" s="193"/>
      <c r="AX35" s="193"/>
      <c r="AY35" s="73"/>
      <c r="AZ35" s="41" t="s">
        <v>12</v>
      </c>
      <c r="BA35" s="77"/>
      <c r="BB35" s="7" t="str">
        <f t="shared" si="42"/>
        <v/>
      </c>
      <c r="BC35" s="8">
        <f>IF(BJ35&gt;BJ30,1,0)+IF(BJ35&gt;BJ31,1,0)+IF(BJ35&gt;BJ32,1,0)+IF(BJ35&gt;BJ33,1,0)+IF(BJ35&gt;BJ34,1,0)</f>
        <v>0</v>
      </c>
      <c r="BD35" s="8" t="str">
        <f t="shared" si="43"/>
        <v>Dick&amp;Roll</v>
      </c>
      <c r="BE35" s="8">
        <f t="shared" si="44"/>
        <v>0</v>
      </c>
      <c r="BF35" s="8">
        <f t="shared" si="45"/>
        <v>0</v>
      </c>
      <c r="BG35" s="8">
        <f t="shared" si="46"/>
        <v>0</v>
      </c>
      <c r="BH35" s="8">
        <f t="shared" si="47"/>
        <v>0</v>
      </c>
      <c r="BI35" s="8">
        <f t="shared" si="48"/>
        <v>0</v>
      </c>
      <c r="BJ35" s="8">
        <f t="shared" si="49"/>
        <v>0</v>
      </c>
    </row>
    <row r="36" spans="1:62" x14ac:dyDescent="0.2">
      <c r="A36" s="45">
        <v>19</v>
      </c>
      <c r="B36" s="46">
        <f t="shared" si="24"/>
        <v>0.56249999999999978</v>
      </c>
      <c r="C36" s="47" t="str">
        <f>A10</f>
        <v>H3 Stammtisch</v>
      </c>
      <c r="D36" s="48" t="s">
        <v>12</v>
      </c>
      <c r="E36" s="195" t="str">
        <f>A13</f>
        <v>Team Bröötsche 2</v>
      </c>
      <c r="F36" s="195"/>
      <c r="G36" s="195"/>
      <c r="H36" s="195"/>
      <c r="I36" s="74"/>
      <c r="J36" s="48" t="s">
        <v>12</v>
      </c>
      <c r="K36" s="78"/>
      <c r="L36" s="7" t="str">
        <f t="shared" si="25"/>
        <v/>
      </c>
      <c r="M36" s="7"/>
      <c r="N36" s="7"/>
      <c r="O36" s="7" t="s">
        <v>81</v>
      </c>
      <c r="P36" s="7"/>
      <c r="Q36" s="7"/>
      <c r="R36" s="7"/>
      <c r="S36" s="7"/>
      <c r="T36" s="7"/>
      <c r="V36" s="49">
        <v>20</v>
      </c>
      <c r="W36" s="46">
        <f t="shared" si="32"/>
        <v>0.56249999999999978</v>
      </c>
      <c r="X36" s="47" t="str">
        <f>V10</f>
        <v>Inteam</v>
      </c>
      <c r="Y36" s="48" t="s">
        <v>12</v>
      </c>
      <c r="Z36" s="195" t="str">
        <f>V13</f>
        <v>Crimebühl Jailblazers</v>
      </c>
      <c r="AA36" s="195"/>
      <c r="AB36" s="195"/>
      <c r="AC36" s="195"/>
      <c r="AD36" s="74"/>
      <c r="AE36" s="48" t="s">
        <v>12</v>
      </c>
      <c r="AF36" s="78"/>
      <c r="AG36" s="7" t="str">
        <f t="shared" si="33"/>
        <v/>
      </c>
      <c r="AH36" s="7">
        <v>9</v>
      </c>
      <c r="AI36" s="1">
        <v>2</v>
      </c>
      <c r="AJ36" s="1">
        <v>3</v>
      </c>
      <c r="AK36" s="1">
        <v>4</v>
      </c>
      <c r="AL36" s="1">
        <v>5</v>
      </c>
      <c r="AM36" s="1">
        <v>6</v>
      </c>
      <c r="AN36" s="1">
        <v>7</v>
      </c>
      <c r="AO36" s="7"/>
      <c r="AQ36" s="49">
        <v>21</v>
      </c>
      <c r="AR36" s="46">
        <f t="shared" si="41"/>
        <v>0.56249999999999978</v>
      </c>
      <c r="AS36" s="47" t="str">
        <f>AQ10</f>
        <v>Crimebühl Tinderwolves</v>
      </c>
      <c r="AT36" s="48" t="s">
        <v>12</v>
      </c>
      <c r="AU36" s="195" t="str">
        <f>AQ13</f>
        <v>Dick&amp;Roll</v>
      </c>
      <c r="AV36" s="195"/>
      <c r="AW36" s="195"/>
      <c r="AX36" s="195"/>
      <c r="AY36" s="74"/>
      <c r="AZ36" s="48" t="s">
        <v>12</v>
      </c>
      <c r="BA36" s="78"/>
      <c r="BB36" s="7" t="str">
        <f t="shared" si="42"/>
        <v/>
      </c>
      <c r="BC36" s="7"/>
      <c r="BD36" s="7"/>
      <c r="BE36" s="7" t="s">
        <v>81</v>
      </c>
      <c r="BF36" s="7"/>
      <c r="BG36" s="7"/>
      <c r="BH36" s="7"/>
      <c r="BI36" s="7"/>
      <c r="BJ36" s="7"/>
    </row>
    <row r="37" spans="1:62" x14ac:dyDescent="0.2">
      <c r="A37" s="11">
        <v>22</v>
      </c>
      <c r="B37" s="34">
        <f t="shared" si="24"/>
        <v>0.57291666666666641</v>
      </c>
      <c r="C37" s="35" t="str">
        <f>A11</f>
        <v>Yao know what I Ming</v>
      </c>
      <c r="D37" s="36" t="s">
        <v>12</v>
      </c>
      <c r="E37" s="194" t="str">
        <f>A9</f>
        <v>Balluminati</v>
      </c>
      <c r="F37" s="194"/>
      <c r="G37" s="194"/>
      <c r="H37" s="194"/>
      <c r="I37" s="72"/>
      <c r="J37" s="36" t="s">
        <v>12</v>
      </c>
      <c r="K37" s="76"/>
      <c r="L37" s="7" t="str">
        <f t="shared" si="25"/>
        <v/>
      </c>
      <c r="M37" s="7"/>
      <c r="N37" s="7" t="str">
        <f>N30</f>
        <v>HamBas</v>
      </c>
      <c r="O37" s="7">
        <f>IF(AND(OR($C$31=N37,$E$31=N37),OR($I$31&lt;&gt;"",$K$31&lt;&gt;"")),1,0)+IF(AND(OR($C$32=N37,$E$32=N37),OR($I$32&lt;&gt;"",$K$32&lt;&gt;"")),1,0)+IF(AND(OR($C$33=N37,$E$33=N37),OR($I$33&lt;&gt;"",$K$33&lt;&gt;"")),1,0)+IF(AND(OR($C$34=N37,$E$34=N37),OR($I$34&lt;&gt;"",$K$34&lt;&gt;"")),1,0)+IF(AND(OR($C$35=N37,$E$35=N37),OR($I$35&lt;&gt;"",$K$35&lt;&gt;"")),1,0)+IF(AND(OR($C$36=N37,$E$36=N37),OR($I$36&lt;&gt;"",$K$36&lt;&gt;"")),1,0)+IF(AND(OR($C$37=N37,$E$37=N37),OR($I$37&lt;&gt;"",$K$37&lt;&gt;"")),1,0)+IF(AND(OR($C$38=N37,$E$38=N37),OR($I$38&lt;&gt;"",$K$38&lt;&gt;"")),1,0)+IF(AND(OR($C$39=N37,$E$39=N37),OR($I$39&lt;&gt;"",$K$39&lt;&gt;"")),1,0)+IF(AND(OR($C$40=N37,$E$40=N37),OR($I$40&lt;&gt;"",$K$40&lt;&gt;"")),1,0)+IF(AND(OR($C$41=N37,$E$41=N37),OR($I$41&lt;&gt;"",$K$41&lt;&gt;"")),1,0)+IF(AND(OR($C$42=N37,$E$42=N37),OR($I$42&lt;&gt;"",$K$42&lt;&gt;"")),1,0)+IF(AND(OR($C$43=N37,$E$43=N37),OR($I$43&lt;&gt;"",$K$43&lt;&gt;"")),1,0)+IF(AND(OR($C$44=N37,$E$44=N37),OR($I$44&lt;&gt;"",$K$44&lt;&gt;"")),1,0)+IF(AND(OR($C$30=N37,$E$30=N37),OR($I$30&lt;&gt;"",$K$30&lt;&gt;"")),1,0)</f>
        <v>0</v>
      </c>
      <c r="P37" s="7"/>
      <c r="Q37" s="7"/>
      <c r="R37" s="7"/>
      <c r="S37" s="7"/>
      <c r="T37" s="7"/>
      <c r="V37" s="11">
        <v>23</v>
      </c>
      <c r="W37" s="34">
        <f t="shared" si="32"/>
        <v>0.57291666666666641</v>
      </c>
      <c r="X37" s="35" t="str">
        <f>V11</f>
        <v>Münnerstadter Korbleger</v>
      </c>
      <c r="Y37" s="36" t="s">
        <v>12</v>
      </c>
      <c r="Z37" s="194" t="str">
        <f>V9</f>
        <v>Mürschti Ballers</v>
      </c>
      <c r="AA37" s="194"/>
      <c r="AB37" s="194"/>
      <c r="AC37" s="194"/>
      <c r="AD37" s="72"/>
      <c r="AE37" s="36" t="s">
        <v>12</v>
      </c>
      <c r="AF37" s="76"/>
      <c r="AG37" s="7" t="str">
        <f t="shared" si="33"/>
        <v/>
      </c>
      <c r="AH37" s="7">
        <v>8</v>
      </c>
      <c r="AI37" s="1">
        <v>2</v>
      </c>
      <c r="AJ37" s="1">
        <v>3</v>
      </c>
      <c r="AK37" s="1">
        <v>4</v>
      </c>
      <c r="AL37" s="1">
        <v>5</v>
      </c>
      <c r="AM37" s="1">
        <v>6</v>
      </c>
      <c r="AN37" s="1">
        <v>7</v>
      </c>
      <c r="AO37" s="7"/>
      <c r="AQ37" s="11">
        <v>24</v>
      </c>
      <c r="AR37" s="34">
        <f t="shared" si="41"/>
        <v>0.57291666666666641</v>
      </c>
      <c r="AS37" s="35" t="str">
        <f>AQ11</f>
        <v>1. FC Doppeldribbel</v>
      </c>
      <c r="AT37" s="36" t="s">
        <v>12</v>
      </c>
      <c r="AU37" s="194" t="str">
        <f>AQ9</f>
        <v>Zweckgemeinschaft</v>
      </c>
      <c r="AV37" s="194"/>
      <c r="AW37" s="194"/>
      <c r="AX37" s="194"/>
      <c r="AY37" s="72"/>
      <c r="AZ37" s="36" t="s">
        <v>12</v>
      </c>
      <c r="BA37" s="76"/>
      <c r="BB37" s="7" t="str">
        <f t="shared" si="42"/>
        <v/>
      </c>
      <c r="BC37" s="7"/>
      <c r="BD37" s="7" t="str">
        <f>BD30</f>
        <v>Grombrooklyn 99</v>
      </c>
      <c r="BE37" s="7">
        <f>IF(AND(OR($AS$31=BD37,$AU$31=BD37),OR($AY$31&lt;&gt;"",$BA$31&lt;&gt;"")),1,0)+IF(AND(OR($AS$32=BD37,$AU$32=BD37),OR($AY$32&lt;&gt;"",$BA$32&lt;&gt;"")),1,0)+IF(AND(OR($AS$33=BD37,$AU$33=BD37),OR($AY$33&lt;&gt;"",$BA$33&lt;&gt;"")),1,0)+IF(AND(OR($AS$34=BD37,$AU$34=BD37),OR($AY$34&lt;&gt;"",$BA$34&lt;&gt;"")),1,0)+IF(AND(OR($AS$35=BD37,$AU$35=BD37),OR($AY$35&lt;&gt;"",$BA$35&lt;&gt;"")),1,0)+IF(AND(OR($AS$36=BD37,$AU$36=BD37),OR($AY$36&lt;&gt;"",$BA$36&lt;&gt;"")),1,0)+IF(AND(OR($AS$37=BD37,$AU$37=BD37),OR($AY$37&lt;&gt;"",$BA$37&lt;&gt;"")),1,0)+IF(AND(OR($AS$38=BD37,$AU$38=BD37),OR($AY$38&lt;&gt;"",$BA$38&lt;&gt;"")),1,0)+IF(AND(OR($AS$39=BD37,$AU$39=BD37),OR($AY$39&lt;&gt;"",$BA$39&lt;&gt;"")),1,0)+IF(AND(OR($AS$40=BD37,$AU$40=BD37),OR($AY$40&lt;&gt;"",$BA$40&lt;&gt;"")),1,0)+IF(AND(OR($AS$41=BD37,$AU$41=BD37),OR($AY$41&lt;&gt;"",$BA$41&lt;&gt;"")),1,0)+IF(AND(OR($AS$42=BD37,$AU$42=BD37),OR($AY$42&lt;&gt;"",$BA$42&lt;&gt;"")),1,0)+IF(AND(OR($AS$43=BD37,$AU$43=BD37),OR($AY$43&lt;&gt;"",$BA$43&lt;&gt;"")),1,0)+IF(AND(OR($AS$44=BD37,$AU$44=BD37),OR($AY$44&lt;&gt;"",$BA$44&lt;&gt;"")),1,0)+IF(AND(OR($AS$30=BD37,$AU$30=BD37),OR($AY$30&lt;&gt;"",$BA$30&lt;&gt;"")),1,0)</f>
        <v>0</v>
      </c>
      <c r="BF37" s="7"/>
      <c r="BG37" s="7"/>
      <c r="BH37" s="7"/>
      <c r="BI37" s="7"/>
      <c r="BJ37" s="7"/>
    </row>
    <row r="38" spans="1:62" x14ac:dyDescent="0.2">
      <c r="A38" s="38">
        <v>25</v>
      </c>
      <c r="B38" s="39">
        <f t="shared" si="24"/>
        <v>0.58333333333333304</v>
      </c>
      <c r="C38" s="40" t="str">
        <f>A8</f>
        <v>HamBas</v>
      </c>
      <c r="D38" s="41" t="s">
        <v>12</v>
      </c>
      <c r="E38" s="193" t="str">
        <f>A12</f>
        <v>LastMinute</v>
      </c>
      <c r="F38" s="193"/>
      <c r="G38" s="193"/>
      <c r="H38" s="193"/>
      <c r="I38" s="73"/>
      <c r="J38" s="41" t="s">
        <v>12</v>
      </c>
      <c r="K38" s="77"/>
      <c r="L38" s="7" t="str">
        <f t="shared" si="25"/>
        <v/>
      </c>
      <c r="M38" s="7"/>
      <c r="N38" s="7" t="str">
        <f t="shared" ref="N38:N42" si="50">N31</f>
        <v>Balluminati</v>
      </c>
      <c r="O38" s="7">
        <f t="shared" ref="O38:O42" si="51">IF(AND(OR($C$31=N38,$E$31=N38),OR($I$31&lt;&gt;"",$K$31&lt;&gt;"")),1,0)+IF(AND(OR($C$32=N38,$E$32=N38),OR($I$32&lt;&gt;"",$K$32&lt;&gt;"")),1,0)+IF(AND(OR($C$33=N38,$E$33=N38),OR($I$33&lt;&gt;"",$K$33&lt;&gt;"")),1,0)+IF(AND(OR($C$34=N38,$E$34=N38),OR($I$34&lt;&gt;"",$K$34&lt;&gt;"")),1,0)+IF(AND(OR($C$35=N38,$E$35=N38),OR($I$35&lt;&gt;"",$K$35&lt;&gt;"")),1,0)+IF(AND(OR($C$36=N38,$E$36=N38),OR($I$36&lt;&gt;"",$K$36&lt;&gt;"")),1,0)+IF(AND(OR($C$37=N38,$E$37=N38),OR($I$37&lt;&gt;"",$K$37&lt;&gt;"")),1,0)+IF(AND(OR($C$38=N38,$E$38=N38),OR($I$38&lt;&gt;"",$K$38&lt;&gt;"")),1,0)+IF(AND(OR($C$39=N38,$E$39=N38),OR($I$39&lt;&gt;"",$K$39&lt;&gt;"")),1,0)+IF(AND(OR($C$40=N38,$E$40=N38),OR($I$40&lt;&gt;"",$K$40&lt;&gt;"")),1,0)+IF(AND(OR($C$41=N38,$E$41=N38),OR($I$41&lt;&gt;"",$K$41&lt;&gt;"")),1,0)+IF(AND(OR($C$42=N38,$E$42=N38),OR($I$42&lt;&gt;"",$K$42&lt;&gt;"")),1,0)+IF(AND(OR($C$43=N38,$E$43=N38),OR($I$43&lt;&gt;"",$K$43&lt;&gt;"")),1,0)+IF(AND(OR($C$44=N38,$E$44=N38),OR($I$44&lt;&gt;"",$K$44&lt;&gt;"")),1,0)+IF(AND(OR($C$30=N38,$E$30=N38),OR($I$30&lt;&gt;"",$K$30&lt;&gt;"")),1,0)</f>
        <v>0</v>
      </c>
      <c r="P38" s="7"/>
      <c r="Q38" s="7"/>
      <c r="R38" s="7"/>
      <c r="S38" s="7"/>
      <c r="T38" s="7"/>
      <c r="V38" s="38">
        <v>26</v>
      </c>
      <c r="W38" s="39">
        <f t="shared" si="32"/>
        <v>0.58333333333333304</v>
      </c>
      <c r="X38" s="40" t="str">
        <f>V8</f>
        <v>Hoops I did it again</v>
      </c>
      <c r="Y38" s="41" t="s">
        <v>12</v>
      </c>
      <c r="Z38" s="193" t="str">
        <f>V12</f>
        <v>Ingo Gringo</v>
      </c>
      <c r="AA38" s="193"/>
      <c r="AB38" s="193"/>
      <c r="AC38" s="193"/>
      <c r="AD38" s="73"/>
      <c r="AE38" s="41" t="s">
        <v>12</v>
      </c>
      <c r="AF38" s="77"/>
      <c r="AG38" s="7" t="str">
        <f t="shared" si="33"/>
        <v/>
      </c>
      <c r="AH38" s="7">
        <v>7</v>
      </c>
      <c r="AI38" s="1">
        <v>2</v>
      </c>
      <c r="AJ38" s="1">
        <v>3</v>
      </c>
      <c r="AK38" s="1">
        <v>4</v>
      </c>
      <c r="AL38" s="1">
        <v>5</v>
      </c>
      <c r="AM38" s="1">
        <v>6</v>
      </c>
      <c r="AN38" s="1">
        <v>7</v>
      </c>
      <c r="AO38" s="7"/>
      <c r="AQ38" s="38">
        <v>27</v>
      </c>
      <c r="AR38" s="39">
        <f t="shared" si="41"/>
        <v>0.58333333333333304</v>
      </c>
      <c r="AS38" s="40" t="str">
        <f>AQ8</f>
        <v>Grombrooklyn 99</v>
      </c>
      <c r="AT38" s="41" t="s">
        <v>12</v>
      </c>
      <c r="AU38" s="193" t="str">
        <f>AQ12</f>
        <v>Team Rööötsche 1</v>
      </c>
      <c r="AV38" s="193"/>
      <c r="AW38" s="193"/>
      <c r="AX38" s="193"/>
      <c r="AY38" s="73"/>
      <c r="AZ38" s="41" t="s">
        <v>12</v>
      </c>
      <c r="BA38" s="77"/>
      <c r="BB38" s="7" t="str">
        <f t="shared" si="42"/>
        <v/>
      </c>
      <c r="BC38" s="7"/>
      <c r="BD38" s="7" t="str">
        <f t="shared" ref="BD38:BD42" si="52">BD31</f>
        <v>Zweckgemeinschaft</v>
      </c>
      <c r="BE38" s="7">
        <f t="shared" ref="BE38:BE42" si="53">IF(AND(OR($AS$31=BD38,$AU$31=BD38),OR($AY$31&lt;&gt;"",$BA$31&lt;&gt;"")),1,0)+IF(AND(OR($AS$32=BD38,$AU$32=BD38),OR($AY$32&lt;&gt;"",$BA$32&lt;&gt;"")),1,0)+IF(AND(OR($AS$33=BD38,$AU$33=BD38),OR($AY$33&lt;&gt;"",$BA$33&lt;&gt;"")),1,0)+IF(AND(OR($AS$34=BD38,$AU$34=BD38),OR($AY$34&lt;&gt;"",$BA$34&lt;&gt;"")),1,0)+IF(AND(OR($AS$35=BD38,$AU$35=BD38),OR($AY$35&lt;&gt;"",$BA$35&lt;&gt;"")),1,0)+IF(AND(OR($AS$36=BD38,$AU$36=BD38),OR($AY$36&lt;&gt;"",$BA$36&lt;&gt;"")),1,0)+IF(AND(OR($AS$37=BD38,$AU$37=BD38),OR($AY$37&lt;&gt;"",$BA$37&lt;&gt;"")),1,0)+IF(AND(OR($AS$38=BD38,$AU$38=BD38),OR($AY$38&lt;&gt;"",$BA$38&lt;&gt;"")),1,0)+IF(AND(OR($AS$39=BD38,$AU$39=BD38),OR($AY$39&lt;&gt;"",$BA$39&lt;&gt;"")),1,0)+IF(AND(OR($AS$40=BD38,$AU$40=BD38),OR($AY$40&lt;&gt;"",$BA$40&lt;&gt;"")),1,0)+IF(AND(OR($AS$41=BD38,$AU$41=BD38),OR($AY$41&lt;&gt;"",$BA$41&lt;&gt;"")),1,0)+IF(AND(OR($AS$42=BD38,$AU$42=BD38),OR($AY$42&lt;&gt;"",$BA$42&lt;&gt;"")),1,0)+IF(AND(OR($AS$43=BD38,$AU$43=BD38),OR($AY$43&lt;&gt;"",$BA$43&lt;&gt;"")),1,0)+IF(AND(OR($AS$44=BD38,$AU$44=BD38),OR($AY$44&lt;&gt;"",$BA$44&lt;&gt;"")),1,0)+IF(AND(OR($AS$30=BD38,$AU$30=BD38),OR($AY$30&lt;&gt;"",$BA$30&lt;&gt;"")),1,0)</f>
        <v>0</v>
      </c>
      <c r="BF38" s="7"/>
      <c r="BG38" s="7"/>
      <c r="BH38" s="7"/>
      <c r="BI38" s="7"/>
      <c r="BJ38" s="7"/>
    </row>
    <row r="39" spans="1:62" x14ac:dyDescent="0.2">
      <c r="A39" s="45">
        <v>28</v>
      </c>
      <c r="B39" s="46">
        <f t="shared" si="24"/>
        <v>0.59374999999999967</v>
      </c>
      <c r="C39" s="47" t="str">
        <f>A13</f>
        <v>Team Bröötsche 2</v>
      </c>
      <c r="D39" s="48" t="s">
        <v>12</v>
      </c>
      <c r="E39" s="195" t="str">
        <f>A11</f>
        <v>Yao know what I Ming</v>
      </c>
      <c r="F39" s="195"/>
      <c r="G39" s="195"/>
      <c r="H39" s="195"/>
      <c r="I39" s="74"/>
      <c r="J39" s="48" t="s">
        <v>12</v>
      </c>
      <c r="K39" s="78"/>
      <c r="L39" s="7" t="str">
        <f t="shared" si="25"/>
        <v/>
      </c>
      <c r="M39" s="7"/>
      <c r="N39" s="7" t="str">
        <f t="shared" si="50"/>
        <v>H3 Stammtisch</v>
      </c>
      <c r="O39" s="7">
        <f t="shared" si="51"/>
        <v>0</v>
      </c>
      <c r="P39" s="7"/>
      <c r="Q39" s="7"/>
      <c r="R39" s="7"/>
      <c r="S39" s="7"/>
      <c r="T39" s="7"/>
      <c r="V39" s="45">
        <v>29</v>
      </c>
      <c r="W39" s="46">
        <f t="shared" si="32"/>
        <v>0.59374999999999967</v>
      </c>
      <c r="X39" s="47" t="str">
        <f>V13</f>
        <v>Crimebühl Jailblazers</v>
      </c>
      <c r="Y39" s="48" t="s">
        <v>12</v>
      </c>
      <c r="Z39" s="195" t="str">
        <f>V11</f>
        <v>Münnerstadter Korbleger</v>
      </c>
      <c r="AA39" s="195"/>
      <c r="AB39" s="195"/>
      <c r="AC39" s="195"/>
      <c r="AD39" s="74"/>
      <c r="AE39" s="48" t="s">
        <v>12</v>
      </c>
      <c r="AF39" s="78"/>
      <c r="AG39" s="7" t="str">
        <f t="shared" si="33"/>
        <v/>
      </c>
      <c r="AH39" s="7">
        <v>6</v>
      </c>
      <c r="AI39" s="1">
        <v>2</v>
      </c>
      <c r="AJ39" s="1">
        <v>3</v>
      </c>
      <c r="AK39" s="1">
        <v>4</v>
      </c>
      <c r="AL39" s="1">
        <v>5</v>
      </c>
      <c r="AM39" s="1">
        <v>6</v>
      </c>
      <c r="AN39" s="1">
        <v>7</v>
      </c>
      <c r="AO39" s="7"/>
      <c r="AQ39" s="45">
        <v>30</v>
      </c>
      <c r="AR39" s="46">
        <f t="shared" si="41"/>
        <v>0.59374999999999967</v>
      </c>
      <c r="AS39" s="47" t="str">
        <f>AQ13</f>
        <v>Dick&amp;Roll</v>
      </c>
      <c r="AT39" s="48" t="s">
        <v>12</v>
      </c>
      <c r="AU39" s="195" t="str">
        <f>AQ11</f>
        <v>1. FC Doppeldribbel</v>
      </c>
      <c r="AV39" s="195"/>
      <c r="AW39" s="195"/>
      <c r="AX39" s="195"/>
      <c r="AY39" s="74"/>
      <c r="AZ39" s="48" t="s">
        <v>12</v>
      </c>
      <c r="BA39" s="78"/>
      <c r="BB39" s="7" t="str">
        <f t="shared" si="42"/>
        <v/>
      </c>
      <c r="BC39" s="7"/>
      <c r="BD39" s="7" t="str">
        <f t="shared" si="52"/>
        <v>Crimebühl Tinderwolves</v>
      </c>
      <c r="BE39" s="7">
        <f t="shared" si="53"/>
        <v>0</v>
      </c>
      <c r="BF39" s="7"/>
      <c r="BG39" s="7"/>
      <c r="BH39" s="7"/>
      <c r="BI39" s="7"/>
      <c r="BJ39" s="7"/>
    </row>
    <row r="40" spans="1:62" x14ac:dyDescent="0.2">
      <c r="A40" s="11">
        <v>31</v>
      </c>
      <c r="B40" s="34">
        <f t="shared" si="24"/>
        <v>0.6041666666666663</v>
      </c>
      <c r="C40" s="35" t="str">
        <f>A12</f>
        <v>LastMinute</v>
      </c>
      <c r="D40" s="36" t="s">
        <v>12</v>
      </c>
      <c r="E40" s="194" t="str">
        <f>A10</f>
        <v>H3 Stammtisch</v>
      </c>
      <c r="F40" s="194"/>
      <c r="G40" s="194"/>
      <c r="H40" s="194"/>
      <c r="I40" s="72"/>
      <c r="J40" s="36" t="s">
        <v>12</v>
      </c>
      <c r="K40" s="76"/>
      <c r="L40" s="7" t="str">
        <f t="shared" si="25"/>
        <v/>
      </c>
      <c r="M40" s="7"/>
      <c r="N40" s="7" t="str">
        <f t="shared" si="50"/>
        <v>Yao know what I Ming</v>
      </c>
      <c r="O40" s="7">
        <f>IF(AND(OR($C$31=N40,$E$31=N40),OR($I$31&lt;&gt;"",$K$31&lt;&gt;"")),1,0)+IF(AND(OR($C$32=N40,$E$32=N40),OR($I$32&lt;&gt;"",$K$32&lt;&gt;"")),1,0)+IF(AND(OR($C$33=N40,$E$33=N40),OR($I$33&lt;&gt;"",$K$33&lt;&gt;"")),1,0)+IF(AND(OR($C$34=N40,$E$34=N40),OR($I$34&lt;&gt;"",$K$34&lt;&gt;"")),1,0)+IF(AND(OR($C$35=N40,$E$35=N40),OR($I$35&lt;&gt;"",$K$35&lt;&gt;"")),1,0)+IF(AND(OR($C$36=N40,$E$36=N40),OR($I$36&lt;&gt;"",$K$36&lt;&gt;"")),1,0)+IF(AND(OR($C$37=N40,$E$37=N40),OR($I$37&lt;&gt;"",$K$37&lt;&gt;"")),1,0)+IF(AND(OR($C$38=N40,$E$38=N40),OR($I$38&lt;&gt;"",$K$38&lt;&gt;"")),1,0)+IF(AND(OR($C$39=N40,$E$39=N40),OR($I$39&lt;&gt;"",$K$39&lt;&gt;"")),1,0)+IF(AND(OR($C$40=N40,$E$40=N40),OR($I$40&lt;&gt;"",$K$40&lt;&gt;"")),1,0)+IF(AND(OR($C$41=N40,$E$41=N40),OR($I$41&lt;&gt;"",$K$41&lt;&gt;"")),1,0)+IF(AND(OR($C$42=N40,$E$42=N40),OR($I$42&lt;&gt;"",$K$42&lt;&gt;"")),1,0)+IF(AND(OR($C$43=N40,$E$43=N40),OR($I$43&lt;&gt;"",$K$43&lt;&gt;"")),1,0)+IF(AND(OR($C$44=N40,$E$44=N40),OR($I$44&lt;&gt;"",$K$44&lt;&gt;"")),1,0)+IF(AND(OR($C$30=N40,$E$30=N40),OR($I$30&lt;&gt;"",$K$30&lt;&gt;"")),1,0)</f>
        <v>0</v>
      </c>
      <c r="P40" s="7"/>
      <c r="Q40" s="7"/>
      <c r="R40" s="7"/>
      <c r="S40" s="7"/>
      <c r="T40" s="7"/>
      <c r="V40" s="37">
        <v>32</v>
      </c>
      <c r="W40" s="34">
        <f t="shared" si="32"/>
        <v>0.6041666666666663</v>
      </c>
      <c r="X40" s="35" t="str">
        <f>V12</f>
        <v>Ingo Gringo</v>
      </c>
      <c r="Y40" s="36" t="s">
        <v>12</v>
      </c>
      <c r="Z40" s="194" t="str">
        <f>V10</f>
        <v>Inteam</v>
      </c>
      <c r="AA40" s="194"/>
      <c r="AB40" s="194"/>
      <c r="AC40" s="194"/>
      <c r="AD40" s="72"/>
      <c r="AE40" s="36" t="s">
        <v>12</v>
      </c>
      <c r="AF40" s="76"/>
      <c r="AG40" s="7" t="str">
        <f t="shared" si="33"/>
        <v/>
      </c>
      <c r="AH40" s="7">
        <v>5</v>
      </c>
      <c r="AI40" s="1">
        <v>2</v>
      </c>
      <c r="AJ40" s="1">
        <v>3</v>
      </c>
      <c r="AK40" s="1">
        <v>4</v>
      </c>
      <c r="AL40" s="1">
        <v>5</v>
      </c>
      <c r="AM40" s="1">
        <v>6</v>
      </c>
      <c r="AN40" s="1">
        <v>7</v>
      </c>
      <c r="AO40" s="7"/>
      <c r="AQ40" s="37">
        <v>33</v>
      </c>
      <c r="AR40" s="34">
        <f t="shared" si="41"/>
        <v>0.6041666666666663</v>
      </c>
      <c r="AS40" s="35" t="str">
        <f>AQ12</f>
        <v>Team Rööötsche 1</v>
      </c>
      <c r="AT40" s="36" t="s">
        <v>12</v>
      </c>
      <c r="AU40" s="194" t="str">
        <f>AQ10</f>
        <v>Crimebühl Tinderwolves</v>
      </c>
      <c r="AV40" s="194"/>
      <c r="AW40" s="194"/>
      <c r="AX40" s="194"/>
      <c r="AY40" s="72"/>
      <c r="AZ40" s="36" t="s">
        <v>12</v>
      </c>
      <c r="BA40" s="76"/>
      <c r="BB40" s="7" t="str">
        <f t="shared" si="42"/>
        <v/>
      </c>
      <c r="BC40" s="7"/>
      <c r="BD40" s="7" t="str">
        <f t="shared" si="52"/>
        <v>1. FC Doppeldribbel</v>
      </c>
      <c r="BE40" s="7">
        <f t="shared" si="53"/>
        <v>0</v>
      </c>
      <c r="BF40" s="7"/>
      <c r="BG40" s="7"/>
      <c r="BH40" s="7"/>
      <c r="BI40" s="7"/>
      <c r="BJ40" s="7"/>
    </row>
    <row r="41" spans="1:62" x14ac:dyDescent="0.2">
      <c r="A41" s="14">
        <v>34</v>
      </c>
      <c r="B41" s="39">
        <f t="shared" si="24"/>
        <v>0.61458333333333293</v>
      </c>
      <c r="C41" s="40" t="str">
        <f>A9</f>
        <v>Balluminati</v>
      </c>
      <c r="D41" s="41" t="s">
        <v>12</v>
      </c>
      <c r="E41" s="193" t="str">
        <f>A8</f>
        <v>HamBas</v>
      </c>
      <c r="F41" s="193"/>
      <c r="G41" s="193"/>
      <c r="H41" s="193"/>
      <c r="I41" s="73"/>
      <c r="J41" s="41" t="s">
        <v>12</v>
      </c>
      <c r="K41" s="77"/>
      <c r="L41" s="7" t="str">
        <f t="shared" si="25"/>
        <v/>
      </c>
      <c r="M41" s="7"/>
      <c r="N41" s="7" t="str">
        <f t="shared" si="50"/>
        <v>LastMinute</v>
      </c>
      <c r="O41" s="7">
        <f t="shared" si="51"/>
        <v>0</v>
      </c>
      <c r="P41" s="7"/>
      <c r="Q41" s="7"/>
      <c r="R41" s="7"/>
      <c r="S41" s="7"/>
      <c r="T41" s="7"/>
      <c r="V41" s="14">
        <v>35</v>
      </c>
      <c r="W41" s="39">
        <f t="shared" si="32"/>
        <v>0.61458333333333293</v>
      </c>
      <c r="X41" s="40" t="str">
        <f>V9</f>
        <v>Mürschti Ballers</v>
      </c>
      <c r="Y41" s="41" t="s">
        <v>12</v>
      </c>
      <c r="Z41" s="193" t="str">
        <f>V8</f>
        <v>Hoops I did it again</v>
      </c>
      <c r="AA41" s="193"/>
      <c r="AB41" s="193"/>
      <c r="AC41" s="193"/>
      <c r="AD41" s="73"/>
      <c r="AE41" s="41" t="s">
        <v>12</v>
      </c>
      <c r="AF41" s="77"/>
      <c r="AG41" s="7" t="str">
        <f t="shared" si="33"/>
        <v/>
      </c>
      <c r="AH41" s="7">
        <v>4</v>
      </c>
      <c r="AI41" s="1">
        <v>2</v>
      </c>
      <c r="AJ41" s="1">
        <v>3</v>
      </c>
      <c r="AK41" s="1">
        <v>4</v>
      </c>
      <c r="AL41" s="1">
        <v>5</v>
      </c>
      <c r="AM41" s="1">
        <v>6</v>
      </c>
      <c r="AN41" s="1">
        <v>7</v>
      </c>
      <c r="AO41" s="7"/>
      <c r="AQ41" s="14">
        <v>36</v>
      </c>
      <c r="AR41" s="39">
        <f t="shared" si="41"/>
        <v>0.61458333333333293</v>
      </c>
      <c r="AS41" s="40" t="str">
        <f>AQ9</f>
        <v>Zweckgemeinschaft</v>
      </c>
      <c r="AT41" s="41" t="s">
        <v>12</v>
      </c>
      <c r="AU41" s="193" t="str">
        <f>AQ8</f>
        <v>Grombrooklyn 99</v>
      </c>
      <c r="AV41" s="193"/>
      <c r="AW41" s="193"/>
      <c r="AX41" s="193"/>
      <c r="AY41" s="73"/>
      <c r="AZ41" s="41" t="s">
        <v>12</v>
      </c>
      <c r="BA41" s="77"/>
      <c r="BB41" s="7" t="str">
        <f t="shared" si="42"/>
        <v/>
      </c>
      <c r="BC41" s="7"/>
      <c r="BD41" s="7" t="str">
        <f t="shared" si="52"/>
        <v>Team Rööötsche 1</v>
      </c>
      <c r="BE41" s="7">
        <f>IF(AND(OR($AS$31=BD41,$AU$31=BD41),OR($AY$31&lt;&gt;"",$BA$31&lt;&gt;"")),1,0)+IF(AND(OR($AS$32=BD41,$AU$32=BD41),OR($AY$32&lt;&gt;"",$BA$32&lt;&gt;"")),1,0)+IF(AND(OR($AS$33=BD41,$AU$33=BD41),OR($AY$33&lt;&gt;"",$BA$33&lt;&gt;"")),1,0)+IF(AND(OR($AS$34=BD41,$AU$34=BD41),OR($AY$34&lt;&gt;"",$BA$34&lt;&gt;"")),1,0)+IF(AND(OR($AS$35=BD41,$AU$35=BD41),OR($AY$35&lt;&gt;"",$BA$35&lt;&gt;"")),1,0)+IF(AND(OR($AS$36=BD41,$AU$36=BD41),OR($AY$36&lt;&gt;"",$BA$36&lt;&gt;"")),1,0)+IF(AND(OR($AS$37=BD41,$AU$37=BD41),OR($AY$37&lt;&gt;"",$BA$37&lt;&gt;"")),1,0)+IF(AND(OR($AS$38=BD41,$AU$38=BD41),OR($AY$38&lt;&gt;"",$BA$38&lt;&gt;"")),1,0)+IF(AND(OR($AS$39=BD41,$AU$39=BD41),OR($AY$39&lt;&gt;"",$BA$39&lt;&gt;"")),1,0)+IF(AND(OR($AS$40=BD41,$AU$40=BD41),OR($AY$40&lt;&gt;"",$BA$40&lt;&gt;"")),1,0)+IF(AND(OR($AS$41=BD41,$AU$41=BD41),OR($AY$41&lt;&gt;"",$BA$41&lt;&gt;"")),1,0)+IF(AND(OR($AS$42=BD41,$AU$42=BD41),OR($AY$42&lt;&gt;"",$BA$42&lt;&gt;"")),1,0)+IF(AND(OR($AS$43=BD41,$AU$43=BD41),OR($AY$43&lt;&gt;"",$BA$43&lt;&gt;"")),1,0)+IF(AND(OR($AS$44=BD41,$AU$44=BD41),OR($AY$44&lt;&gt;"",$BA$44&lt;&gt;"")),1,0)+IF(AND(OR($AS$30=BD41,$AU$30=BD41),OR($AY$30&lt;&gt;"",$BA$30&lt;&gt;"")),1,0)</f>
        <v>0</v>
      </c>
      <c r="BF41" s="7"/>
      <c r="BG41" s="7"/>
      <c r="BH41" s="7"/>
      <c r="BI41" s="7"/>
      <c r="BJ41" s="7"/>
    </row>
    <row r="42" spans="1:62" x14ac:dyDescent="0.2">
      <c r="A42" s="49">
        <v>37</v>
      </c>
      <c r="B42" s="46">
        <f t="shared" si="24"/>
        <v>0.62499999999999956</v>
      </c>
      <c r="C42" s="47" t="str">
        <f>A12</f>
        <v>LastMinute</v>
      </c>
      <c r="D42" s="48" t="s">
        <v>12</v>
      </c>
      <c r="E42" s="195" t="str">
        <f>A13</f>
        <v>Team Bröötsche 2</v>
      </c>
      <c r="F42" s="195"/>
      <c r="G42" s="195"/>
      <c r="H42" s="195"/>
      <c r="I42" s="74"/>
      <c r="J42" s="48" t="s">
        <v>12</v>
      </c>
      <c r="K42" s="78"/>
      <c r="L42" s="7" t="str">
        <f t="shared" si="25"/>
        <v/>
      </c>
      <c r="M42" s="7"/>
      <c r="N42" s="7" t="str">
        <f t="shared" si="50"/>
        <v>Team Bröötsche 2</v>
      </c>
      <c r="O42" s="7">
        <f t="shared" si="51"/>
        <v>0</v>
      </c>
      <c r="P42" s="7"/>
      <c r="Q42" s="7"/>
      <c r="R42" s="7"/>
      <c r="S42" s="7"/>
      <c r="T42" s="7"/>
      <c r="V42" s="49">
        <v>38</v>
      </c>
      <c r="W42" s="46">
        <f t="shared" si="32"/>
        <v>0.62499999999999956</v>
      </c>
      <c r="X42" s="47" t="str">
        <f>V12</f>
        <v>Ingo Gringo</v>
      </c>
      <c r="Y42" s="48" t="s">
        <v>12</v>
      </c>
      <c r="Z42" s="195" t="str">
        <f>V13</f>
        <v>Crimebühl Jailblazers</v>
      </c>
      <c r="AA42" s="195"/>
      <c r="AB42" s="195"/>
      <c r="AC42" s="195"/>
      <c r="AD42" s="74"/>
      <c r="AE42" s="48" t="s">
        <v>12</v>
      </c>
      <c r="AF42" s="78"/>
      <c r="AG42" s="7" t="str">
        <f t="shared" si="33"/>
        <v/>
      </c>
      <c r="AH42" s="7">
        <v>3</v>
      </c>
      <c r="AI42" s="1">
        <v>2</v>
      </c>
      <c r="AJ42" s="1">
        <v>3</v>
      </c>
      <c r="AK42" s="1">
        <v>4</v>
      </c>
      <c r="AL42" s="1">
        <v>5</v>
      </c>
      <c r="AM42" s="1">
        <v>6</v>
      </c>
      <c r="AN42" s="1">
        <v>7</v>
      </c>
      <c r="AO42" s="7"/>
      <c r="AQ42" s="49">
        <v>39</v>
      </c>
      <c r="AR42" s="46">
        <f t="shared" si="41"/>
        <v>0.62499999999999956</v>
      </c>
      <c r="AS42" s="47" t="str">
        <f>AQ12</f>
        <v>Team Rööötsche 1</v>
      </c>
      <c r="AT42" s="48" t="s">
        <v>12</v>
      </c>
      <c r="AU42" s="195" t="str">
        <f>AQ13</f>
        <v>Dick&amp;Roll</v>
      </c>
      <c r="AV42" s="195"/>
      <c r="AW42" s="195"/>
      <c r="AX42" s="195"/>
      <c r="AY42" s="74"/>
      <c r="AZ42" s="48" t="s">
        <v>12</v>
      </c>
      <c r="BA42" s="78"/>
      <c r="BB42" s="7" t="str">
        <f t="shared" si="42"/>
        <v/>
      </c>
      <c r="BC42" s="7"/>
      <c r="BD42" s="7" t="str">
        <f t="shared" si="52"/>
        <v>Dick&amp;Roll</v>
      </c>
      <c r="BE42" s="7">
        <f t="shared" si="53"/>
        <v>0</v>
      </c>
      <c r="BF42" s="7"/>
      <c r="BG42" s="7"/>
      <c r="BH42" s="7"/>
      <c r="BI42" s="7"/>
      <c r="BJ42" s="7"/>
    </row>
    <row r="43" spans="1:62" x14ac:dyDescent="0.2">
      <c r="A43" s="11">
        <v>40</v>
      </c>
      <c r="B43" s="34">
        <f t="shared" si="24"/>
        <v>0.63541666666666619</v>
      </c>
      <c r="C43" s="35" t="str">
        <f>A8</f>
        <v>HamBas</v>
      </c>
      <c r="D43" s="36" t="s">
        <v>12</v>
      </c>
      <c r="E43" s="194" t="str">
        <f>A11</f>
        <v>Yao know what I Ming</v>
      </c>
      <c r="F43" s="194"/>
      <c r="G43" s="194"/>
      <c r="H43" s="194"/>
      <c r="I43" s="72"/>
      <c r="J43" s="36" t="s">
        <v>12</v>
      </c>
      <c r="K43" s="76"/>
      <c r="L43" s="7" t="str">
        <f t="shared" si="25"/>
        <v/>
      </c>
      <c r="M43" s="7"/>
      <c r="N43" s="7"/>
      <c r="O43" s="7"/>
      <c r="P43" s="7"/>
      <c r="Q43" s="7"/>
      <c r="R43" s="7"/>
      <c r="S43" s="7"/>
      <c r="T43" s="7"/>
      <c r="V43" s="11">
        <v>41</v>
      </c>
      <c r="W43" s="34">
        <f t="shared" si="32"/>
        <v>0.63541666666666619</v>
      </c>
      <c r="X43" s="35" t="str">
        <f>V8</f>
        <v>Hoops I did it again</v>
      </c>
      <c r="Y43" s="36" t="s">
        <v>12</v>
      </c>
      <c r="Z43" s="194" t="str">
        <f>V11</f>
        <v>Münnerstadter Korbleger</v>
      </c>
      <c r="AA43" s="194"/>
      <c r="AB43" s="194"/>
      <c r="AC43" s="194"/>
      <c r="AD43" s="72"/>
      <c r="AE43" s="36" t="s">
        <v>12</v>
      </c>
      <c r="AF43" s="76"/>
      <c r="AG43" s="7" t="str">
        <f t="shared" si="33"/>
        <v/>
      </c>
      <c r="AH43" s="7">
        <v>2</v>
      </c>
      <c r="AI43" s="1">
        <v>2</v>
      </c>
      <c r="AJ43" s="1">
        <v>3</v>
      </c>
      <c r="AK43" s="1">
        <v>4</v>
      </c>
      <c r="AL43" s="1">
        <v>5</v>
      </c>
      <c r="AM43" s="1">
        <v>6</v>
      </c>
      <c r="AN43" s="1">
        <v>7</v>
      </c>
      <c r="AO43" s="7"/>
      <c r="AQ43" s="11">
        <v>42</v>
      </c>
      <c r="AR43" s="34">
        <f t="shared" si="41"/>
        <v>0.63541666666666619</v>
      </c>
      <c r="AS43" s="35" t="str">
        <f>AQ8</f>
        <v>Grombrooklyn 99</v>
      </c>
      <c r="AT43" s="36" t="s">
        <v>12</v>
      </c>
      <c r="AU43" s="194" t="str">
        <f>AQ11</f>
        <v>1. FC Doppeldribbel</v>
      </c>
      <c r="AV43" s="194"/>
      <c r="AW43" s="194"/>
      <c r="AX43" s="194"/>
      <c r="AY43" s="72"/>
      <c r="AZ43" s="36" t="s">
        <v>12</v>
      </c>
      <c r="BA43" s="76"/>
      <c r="BB43" s="7" t="str">
        <f t="shared" si="42"/>
        <v/>
      </c>
      <c r="BC43" s="7"/>
      <c r="BD43" s="7"/>
      <c r="BE43" s="7"/>
      <c r="BF43" s="7"/>
      <c r="BG43" s="7"/>
      <c r="BH43" s="7"/>
      <c r="BI43" s="7"/>
      <c r="BJ43" s="7"/>
    </row>
    <row r="44" spans="1:62" x14ac:dyDescent="0.2">
      <c r="A44" s="38">
        <v>43</v>
      </c>
      <c r="B44" s="39">
        <f t="shared" si="24"/>
        <v>0.64583333333333282</v>
      </c>
      <c r="C44" s="40" t="str">
        <f>A10</f>
        <v>H3 Stammtisch</v>
      </c>
      <c r="D44" s="41" t="s">
        <v>12</v>
      </c>
      <c r="E44" s="193" t="str">
        <f>A9</f>
        <v>Balluminati</v>
      </c>
      <c r="F44" s="193"/>
      <c r="G44" s="193"/>
      <c r="H44" s="193"/>
      <c r="I44" s="73"/>
      <c r="J44" s="41" t="s">
        <v>12</v>
      </c>
      <c r="K44" s="77"/>
      <c r="L44" s="7" t="str">
        <f t="shared" si="25"/>
        <v/>
      </c>
      <c r="M44" s="7"/>
      <c r="N44" s="7"/>
      <c r="O44" s="7"/>
      <c r="P44" s="7"/>
      <c r="Q44" s="7"/>
      <c r="R44" s="7"/>
      <c r="S44" s="7"/>
      <c r="T44" s="7"/>
      <c r="V44" s="38">
        <v>44</v>
      </c>
      <c r="W44" s="39">
        <f t="shared" si="32"/>
        <v>0.64583333333333282</v>
      </c>
      <c r="X44" s="40" t="str">
        <f>V10</f>
        <v>Inteam</v>
      </c>
      <c r="Y44" s="41" t="s">
        <v>12</v>
      </c>
      <c r="Z44" s="193" t="str">
        <f>V9</f>
        <v>Mürschti Ballers</v>
      </c>
      <c r="AA44" s="193"/>
      <c r="AB44" s="193"/>
      <c r="AC44" s="193"/>
      <c r="AD44" s="73"/>
      <c r="AE44" s="41" t="s">
        <v>12</v>
      </c>
      <c r="AF44" s="77"/>
      <c r="AG44" s="7" t="str">
        <f t="shared" si="33"/>
        <v/>
      </c>
      <c r="AH44" s="7">
        <v>1</v>
      </c>
      <c r="AI44" s="1">
        <v>2</v>
      </c>
      <c r="AJ44" s="1">
        <v>3</v>
      </c>
      <c r="AK44" s="1">
        <v>4</v>
      </c>
      <c r="AL44" s="1">
        <v>5</v>
      </c>
      <c r="AM44" s="1">
        <v>6</v>
      </c>
      <c r="AN44" s="1">
        <v>7</v>
      </c>
      <c r="AO44" s="7"/>
      <c r="AQ44" s="38">
        <v>45</v>
      </c>
      <c r="AR44" s="39">
        <f t="shared" si="41"/>
        <v>0.64583333333333282</v>
      </c>
      <c r="AS44" s="40" t="str">
        <f>AQ10</f>
        <v>Crimebühl Tinderwolves</v>
      </c>
      <c r="AT44" s="41" t="s">
        <v>12</v>
      </c>
      <c r="AU44" s="193" t="str">
        <f>AQ9</f>
        <v>Zweckgemeinschaft</v>
      </c>
      <c r="AV44" s="193"/>
      <c r="AW44" s="193"/>
      <c r="AX44" s="193"/>
      <c r="AY44" s="73"/>
      <c r="AZ44" s="41" t="s">
        <v>12</v>
      </c>
      <c r="BA44" s="77"/>
      <c r="BB44" s="7" t="str">
        <f t="shared" si="42"/>
        <v/>
      </c>
      <c r="BC44" s="7"/>
      <c r="BD44" s="7"/>
      <c r="BE44" s="7"/>
      <c r="BF44" s="7"/>
      <c r="BG44" s="7"/>
      <c r="BH44" s="7"/>
      <c r="BI44" s="7"/>
      <c r="BJ44" s="7"/>
    </row>
    <row r="45" spans="1:62" x14ac:dyDescent="0.2">
      <c r="AH45" s="7">
        <v>0</v>
      </c>
      <c r="AI45" s="1">
        <v>2</v>
      </c>
      <c r="AJ45" s="1">
        <v>3</v>
      </c>
      <c r="AK45" s="1">
        <v>4</v>
      </c>
      <c r="AL45" s="1">
        <v>5</v>
      </c>
      <c r="AM45" s="1">
        <v>6</v>
      </c>
      <c r="AN45" s="1">
        <v>7</v>
      </c>
    </row>
    <row r="46" spans="1:62" ht="18" x14ac:dyDescent="0.25">
      <c r="A46" s="224" t="s">
        <v>31</v>
      </c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6"/>
    </row>
    <row r="48" spans="1:62" x14ac:dyDescent="0.2">
      <c r="A48" s="208" t="s">
        <v>30</v>
      </c>
      <c r="B48" s="209"/>
      <c r="C48" s="209"/>
      <c r="D48" s="209"/>
      <c r="E48" s="209"/>
      <c r="F48" s="209"/>
      <c r="G48" s="209"/>
      <c r="H48" s="210"/>
      <c r="V48" s="208" t="s">
        <v>82</v>
      </c>
      <c r="W48" s="209"/>
      <c r="X48" s="209"/>
      <c r="Y48" s="209"/>
      <c r="Z48" s="209"/>
      <c r="AA48" s="209"/>
      <c r="AB48" s="209"/>
      <c r="AC48" s="210"/>
      <c r="AQ48" s="236" t="s">
        <v>48</v>
      </c>
      <c r="AR48" s="236"/>
      <c r="AS48" s="236"/>
      <c r="AT48" s="236"/>
    </row>
    <row r="49" spans="1:53" x14ac:dyDescent="0.2">
      <c r="A49" s="17" t="s">
        <v>8</v>
      </c>
      <c r="B49" s="192" t="s">
        <v>7</v>
      </c>
      <c r="C49" s="192"/>
      <c r="D49" s="50" t="s">
        <v>17</v>
      </c>
      <c r="E49" s="50" t="s">
        <v>18</v>
      </c>
      <c r="F49" s="19" t="s">
        <v>19</v>
      </c>
      <c r="G49" s="50" t="s">
        <v>20</v>
      </c>
      <c r="H49" s="51" t="s">
        <v>21</v>
      </c>
      <c r="M49" s="5" t="s">
        <v>24</v>
      </c>
      <c r="N49" s="5" t="s">
        <v>7</v>
      </c>
      <c r="O49" s="5" t="s">
        <v>17</v>
      </c>
      <c r="P49" s="5" t="s">
        <v>18</v>
      </c>
      <c r="Q49" s="6" t="s">
        <v>19</v>
      </c>
      <c r="R49" s="5" t="s">
        <v>20</v>
      </c>
      <c r="S49" s="5" t="s">
        <v>21</v>
      </c>
      <c r="T49" s="5" t="s">
        <v>25</v>
      </c>
      <c r="V49" s="17" t="s">
        <v>8</v>
      </c>
      <c r="W49" s="192" t="s">
        <v>7</v>
      </c>
      <c r="X49" s="192"/>
      <c r="Y49" s="50" t="s">
        <v>17</v>
      </c>
      <c r="Z49" s="50" t="s">
        <v>18</v>
      </c>
      <c r="AA49" s="19" t="s">
        <v>19</v>
      </c>
      <c r="AB49" s="50" t="s">
        <v>20</v>
      </c>
      <c r="AC49" s="51" t="s">
        <v>21</v>
      </c>
      <c r="AH49" s="5" t="s">
        <v>24</v>
      </c>
      <c r="AI49" s="5" t="s">
        <v>7</v>
      </c>
      <c r="AJ49" s="5" t="s">
        <v>17</v>
      </c>
      <c r="AK49" s="5" t="s">
        <v>18</v>
      </c>
      <c r="AL49" s="6" t="s">
        <v>19</v>
      </c>
      <c r="AM49" s="5" t="s">
        <v>20</v>
      </c>
      <c r="AN49" s="5" t="s">
        <v>21</v>
      </c>
      <c r="AO49" s="5" t="s">
        <v>25</v>
      </c>
      <c r="AQ49" s="178" t="s">
        <v>49</v>
      </c>
      <c r="AR49" s="178"/>
      <c r="AS49" s="178"/>
      <c r="AT49" s="79">
        <v>13</v>
      </c>
    </row>
    <row r="50" spans="1:53" x14ac:dyDescent="0.2">
      <c r="A50" s="21">
        <v>1</v>
      </c>
      <c r="B50" s="191" t="str">
        <f>IF(OR($I$30="",$K$30="",$I$31="",$K$31="",$I$32="",$K$32="",$AD$30="",$AF$30="",$AD$31="",$AF$31="",$AD$32="",$AF$32="",$AY$30="",$BA$30="",$AY$31="",$BA$31="",$AY$32="",$BA$32=""),"",VLOOKUP($M55,$M$50:$T$52,N55,FALSE))</f>
        <v/>
      </c>
      <c r="C50" s="191"/>
      <c r="D50" s="22" t="str">
        <f t="shared" ref="D50:H52" si="54">IF(OR($I$30="",$K$30="",$I$31="",$K$31="",$I$32="",$K$32="",$AD$30="",$AF$30="",$AD$31="",$AF$31="",$AD$32="",$AF$32="",$AY$30="",$BA$30="",$AY$31="",$BA$31="",$AY$32="",$BA$32=""),"",VLOOKUP($M55,$M$50:$T$52,O55,FALSE))</f>
        <v/>
      </c>
      <c r="E50" s="22" t="str">
        <f t="shared" si="54"/>
        <v/>
      </c>
      <c r="F50" s="22" t="str">
        <f t="shared" si="54"/>
        <v/>
      </c>
      <c r="G50" s="22" t="str">
        <f t="shared" si="54"/>
        <v/>
      </c>
      <c r="H50" s="23" t="str">
        <f t="shared" si="54"/>
        <v/>
      </c>
      <c r="M50" s="8" t="e">
        <f>IF(T50&gt;T51,1,0)+IF(T50&gt;T52,1,0)</f>
        <v>#VALUE!</v>
      </c>
      <c r="N50" s="8" t="str">
        <f>B21</f>
        <v/>
      </c>
      <c r="O50" s="8" t="str">
        <f>D21</f>
        <v/>
      </c>
      <c r="P50" s="8" t="str">
        <f t="shared" ref="P50:S50" si="55">E21</f>
        <v/>
      </c>
      <c r="Q50" s="8" t="str">
        <f t="shared" si="55"/>
        <v/>
      </c>
      <c r="R50" s="8" t="str">
        <f t="shared" si="55"/>
        <v/>
      </c>
      <c r="S50" s="8" t="str">
        <f t="shared" si="55"/>
        <v/>
      </c>
      <c r="T50" s="8" t="e">
        <f>O50*1000000+Q50*10000+R50*100</f>
        <v>#VALUE!</v>
      </c>
      <c r="V50" s="58">
        <v>9</v>
      </c>
      <c r="W50" s="223" t="str">
        <f t="shared" ref="W50:W59" si="56">IF(OR($I$30="",$K$30="",$I$31="",$K$31="",$I$32="",$K$32="",$AD$30="",$AF$30="",$AD$31="",$AF$31="",$AD$32="",$AF$32="",$AY$30="",$BA$30="",$AY$31="",$BA$31="",$AY$32="",$BA$32=""),"",VLOOKUP($AH36,$AH$50:$AO$59,AI36,FALSE))</f>
        <v/>
      </c>
      <c r="X50" s="223"/>
      <c r="Y50" s="59" t="str">
        <f t="shared" ref="Y50:Y59" si="57">IF(OR($I$30="",$K$30="",$I$31="",$K$31="",$I$32="",$K$32="",$AD$30="",$AF$30="",$AD$31="",$AF$31="",$AD$32="",$AF$32="",$AY$30="",$BA$30="",$AY$31="",$BA$31="",$AY$32="",$BA$32=""),"",VLOOKUP($AH36,$AH$50:$AO$59,AJ36,FALSE))</f>
        <v/>
      </c>
      <c r="Z50" s="59" t="str">
        <f t="shared" ref="Z50:Z59" si="58">IF(OR($I$30="",$K$30="",$I$31="",$K$31="",$I$32="",$K$32="",$AD$30="",$AF$30="",$AD$31="",$AF$31="",$AD$32="",$AF$32="",$AY$30="",$BA$30="",$AY$31="",$BA$31="",$AY$32="",$BA$32=""),"",VLOOKUP($AH36,$AH$50:$AO$59,AK36,FALSE))</f>
        <v/>
      </c>
      <c r="AA50" s="59" t="str">
        <f t="shared" ref="AA50:AA59" si="59">IF(OR($I$30="",$K$30="",$I$31="",$K$31="",$I$32="",$K$32="",$AD$30="",$AF$30="",$AD$31="",$AF$31="",$AD$32="",$AF$32="",$AY$30="",$BA$30="",$AY$31="",$BA$31="",$AY$32="",$BA$32=""),"",VLOOKUP($AH36,$AH$50:$AO$59,AL36,FALSE))</f>
        <v/>
      </c>
      <c r="AB50" s="59" t="str">
        <f t="shared" ref="AB50:AB59" si="60">IF(OR($I$30="",$K$30="",$I$31="",$K$31="",$I$32="",$K$32="",$AD$30="",$AF$30="",$AD$31="",$AF$31="",$AD$32="",$AF$32="",$AY$30="",$BA$30="",$AY$31="",$BA$31="",$AY$32="",$BA$32=""),"",VLOOKUP($AH36,$AH$50:$AO$59,AM36,FALSE))</f>
        <v/>
      </c>
      <c r="AC50" s="60" t="str">
        <f t="shared" ref="AC50:AC59" si="61">IF(OR($I$30="",$K$30="",$I$31="",$K$31="",$I$32="",$K$32="",$AD$30="",$AF$30="",$AD$31="",$AF$31="",$AD$32="",$AF$32="",$AY$30="",$BA$30="",$AY$31="",$BA$31="",$AY$32="",$BA$32=""),"",VLOOKUP($AH36,$AH$50:$AO$59,AN36,FALSE))</f>
        <v/>
      </c>
      <c r="AH50" s="8" t="e">
        <f>IF(AO50&gt;AO51,1,0)+IF(AO50&gt;AO52,1,0)+IF(AO50&gt;AO53,1,0)+IF(AO50&gt;AO54,1,0)+IF(AO50&gt;AO55,1,0)+IF(AO50&gt;AO56,1,0)+IF(AO50&gt;AO57,1,0)+IF(AO50&gt;AO58,1,0)+IF(AO50&gt;AO59,1,0)</f>
        <v>#VALUE!</v>
      </c>
      <c r="AI50" s="8" t="str">
        <f>B52</f>
        <v/>
      </c>
      <c r="AJ50" s="8" t="str">
        <f>D52</f>
        <v/>
      </c>
      <c r="AK50" s="8" t="str">
        <f>E52</f>
        <v/>
      </c>
      <c r="AL50" s="8" t="str">
        <f>F52</f>
        <v/>
      </c>
      <c r="AM50" s="8" t="str">
        <f>G52</f>
        <v/>
      </c>
      <c r="AN50" s="8" t="str">
        <f>H52</f>
        <v/>
      </c>
      <c r="AO50" s="8" t="e">
        <f>AJ50*1000000+AL50*10000+AM50*100</f>
        <v>#VALUE!</v>
      </c>
      <c r="AQ50" s="178" t="s">
        <v>50</v>
      </c>
      <c r="AR50" s="178"/>
      <c r="AS50" s="178"/>
      <c r="AT50" s="79">
        <v>8</v>
      </c>
    </row>
    <row r="51" spans="1:53" x14ac:dyDescent="0.2">
      <c r="A51" s="55">
        <v>2</v>
      </c>
      <c r="B51" s="237" t="str">
        <f>IF(OR($I$30="",$K$30="",$I$31="",$K$31="",$I$32="",$K$32="",$AD$30="",$AF$30="",$AD$31="",$AF$31="",$AD$32="",$AF$32="",$AY$30="",$BA$30="",$AY$31="",$BA$31="",$AY$32="",$BA$32=""),"",VLOOKUP($M56,$M$50:$T$52,N56,FALSE))</f>
        <v/>
      </c>
      <c r="C51" s="238"/>
      <c r="D51" s="56" t="str">
        <f t="shared" si="54"/>
        <v/>
      </c>
      <c r="E51" s="56" t="str">
        <f t="shared" si="54"/>
        <v/>
      </c>
      <c r="F51" s="56" t="str">
        <f t="shared" si="54"/>
        <v/>
      </c>
      <c r="G51" s="56" t="str">
        <f t="shared" si="54"/>
        <v/>
      </c>
      <c r="H51" s="57" t="str">
        <f t="shared" si="54"/>
        <v/>
      </c>
      <c r="M51" s="8" t="e">
        <f>IF(T51&gt;T52,1,0)+IF(T51&gt;T50,1,0)</f>
        <v>#VALUE!</v>
      </c>
      <c r="N51" s="8" t="str">
        <f>W21</f>
        <v/>
      </c>
      <c r="O51" s="8" t="str">
        <f>Y21</f>
        <v/>
      </c>
      <c r="P51" s="8" t="str">
        <f t="shared" ref="P51:S51" si="62">Z21</f>
        <v/>
      </c>
      <c r="Q51" s="8" t="str">
        <f t="shared" si="62"/>
        <v/>
      </c>
      <c r="R51" s="8" t="str">
        <f t="shared" si="62"/>
        <v/>
      </c>
      <c r="S51" s="8" t="str">
        <f t="shared" si="62"/>
        <v/>
      </c>
      <c r="T51" s="8" t="e">
        <f t="shared" ref="T51:T52" si="63">O51*1000000+Q51*10000+R51*100</f>
        <v>#VALUE!</v>
      </c>
      <c r="V51" s="11">
        <v>10</v>
      </c>
      <c r="W51" s="198" t="str">
        <f t="shared" si="56"/>
        <v/>
      </c>
      <c r="X51" s="199"/>
      <c r="Y51" s="12" t="str">
        <f t="shared" si="57"/>
        <v/>
      </c>
      <c r="Z51" s="12" t="str">
        <f t="shared" si="58"/>
        <v/>
      </c>
      <c r="AA51" s="12" t="str">
        <f t="shared" si="59"/>
        <v/>
      </c>
      <c r="AB51" s="12" t="str">
        <f t="shared" si="60"/>
        <v/>
      </c>
      <c r="AC51" s="13" t="str">
        <f t="shared" si="61"/>
        <v/>
      </c>
      <c r="AH51" s="8" t="e">
        <f>IF(AO51&gt;AO52,1,0)+IF(AO51&gt;AO53,1,0)+IF(AO51&gt;AO54,1,0)+IF(AO51&gt;AO55,1,0)+IF(AO51&gt;AO56,1,0)+IF(AO51&gt;AO57,1,0)+IF(AO51&gt;AO58,1,0)+IF(AO51&gt;AO59,1,0)+IF(AO51&gt;AO50,1,0)</f>
        <v>#VALUE!</v>
      </c>
      <c r="AI51" s="8" t="str">
        <f>B22</f>
        <v/>
      </c>
      <c r="AJ51" s="8" t="str">
        <f t="shared" ref="AJ51:AN53" si="64">D22</f>
        <v/>
      </c>
      <c r="AK51" s="8" t="str">
        <f t="shared" si="64"/>
        <v/>
      </c>
      <c r="AL51" s="8" t="str">
        <f t="shared" si="64"/>
        <v/>
      </c>
      <c r="AM51" s="8" t="str">
        <f t="shared" si="64"/>
        <v/>
      </c>
      <c r="AN51" s="8" t="str">
        <f t="shared" si="64"/>
        <v/>
      </c>
      <c r="AO51" s="8" t="e">
        <f t="shared" ref="AO51:AO55" si="65">AJ51*1000000+AL51*10000+AM51*100</f>
        <v>#VALUE!</v>
      </c>
      <c r="AQ51" s="178" t="s">
        <v>51</v>
      </c>
      <c r="AR51" s="178"/>
      <c r="AS51" s="178"/>
      <c r="AT51" s="79">
        <v>13</v>
      </c>
    </row>
    <row r="52" spans="1:53" x14ac:dyDescent="0.2">
      <c r="A52" s="52">
        <v>3</v>
      </c>
      <c r="B52" s="221" t="str">
        <f>IF(OR($I$30="",$K$30="",$I$31="",$K$31="",$I$32="",$K$32="",$AD$30="",$AF$30="",$AD$31="",$AF$31="",$AD$32="",$AF$32="",$AY$30="",$BA$30="",$AY$31="",$BA$31="",$AY$32="",$BA$32=""),"",VLOOKUP($M57,$M$50:$T$52,N57,FALSE))</f>
        <v/>
      </c>
      <c r="C52" s="222"/>
      <c r="D52" s="53" t="str">
        <f t="shared" si="54"/>
        <v/>
      </c>
      <c r="E52" s="53" t="str">
        <f t="shared" si="54"/>
        <v/>
      </c>
      <c r="F52" s="53" t="str">
        <f t="shared" si="54"/>
        <v/>
      </c>
      <c r="G52" s="53" t="str">
        <f t="shared" si="54"/>
        <v/>
      </c>
      <c r="H52" s="54" t="str">
        <f t="shared" si="54"/>
        <v/>
      </c>
      <c r="M52" s="8" t="e">
        <f>IF(T52&gt;T50,1,0)+IF(T52&gt;T51,1,0)</f>
        <v>#VALUE!</v>
      </c>
      <c r="N52" s="8" t="str">
        <f>AR21</f>
        <v/>
      </c>
      <c r="O52" s="8" t="str">
        <f>AT21</f>
        <v/>
      </c>
      <c r="P52" s="8" t="str">
        <f t="shared" ref="P52:S52" si="66">AU21</f>
        <v/>
      </c>
      <c r="Q52" s="8" t="str">
        <f t="shared" si="66"/>
        <v/>
      </c>
      <c r="R52" s="8" t="str">
        <f t="shared" si="66"/>
        <v/>
      </c>
      <c r="S52" s="8" t="str">
        <f t="shared" si="66"/>
        <v/>
      </c>
      <c r="T52" s="8" t="e">
        <f t="shared" si="63"/>
        <v>#VALUE!</v>
      </c>
      <c r="V52" s="11">
        <v>11</v>
      </c>
      <c r="W52" s="198" t="str">
        <f t="shared" si="56"/>
        <v/>
      </c>
      <c r="X52" s="199"/>
      <c r="Y52" s="12" t="str">
        <f t="shared" si="57"/>
        <v/>
      </c>
      <c r="Z52" s="12" t="str">
        <f t="shared" si="58"/>
        <v/>
      </c>
      <c r="AA52" s="12" t="str">
        <f t="shared" si="59"/>
        <v/>
      </c>
      <c r="AB52" s="12" t="str">
        <f t="shared" si="60"/>
        <v/>
      </c>
      <c r="AC52" s="13" t="str">
        <f t="shared" si="61"/>
        <v/>
      </c>
      <c r="AH52" s="8" t="e">
        <f>IF(AO52&gt;AO53,1,0)+IF(AO52&gt;AO54,1,0)+IF(AO52&gt;AO55,1,0)+IF(AO52&gt;AO56,1,0)+IF(AO52&gt;AO57,1,0)+IF(AO52&gt;AO58,1,0)+IF(AO52&gt;AO59,1,0)+IF(AO52&gt;AO50,1,0)+IF(AO52&gt;AO51,1,0)</f>
        <v>#VALUE!</v>
      </c>
      <c r="AI52" s="8" t="str">
        <f>B23</f>
        <v/>
      </c>
      <c r="AJ52" s="8" t="str">
        <f t="shared" si="64"/>
        <v/>
      </c>
      <c r="AK52" s="8" t="str">
        <f t="shared" si="64"/>
        <v/>
      </c>
      <c r="AL52" s="8" t="str">
        <f t="shared" si="64"/>
        <v/>
      </c>
      <c r="AM52" s="8" t="str">
        <f t="shared" si="64"/>
        <v/>
      </c>
      <c r="AN52" s="8" t="str">
        <f t="shared" si="64"/>
        <v/>
      </c>
      <c r="AO52" s="8" t="e">
        <f t="shared" si="65"/>
        <v>#VALUE!</v>
      </c>
      <c r="AQ52" s="178" t="s">
        <v>64</v>
      </c>
      <c r="AR52" s="178"/>
      <c r="AS52" s="178"/>
      <c r="AT52" s="79">
        <v>23</v>
      </c>
    </row>
    <row r="53" spans="1:53" x14ac:dyDescent="0.2">
      <c r="V53" s="11">
        <v>12</v>
      </c>
      <c r="W53" s="198" t="str">
        <f t="shared" si="56"/>
        <v/>
      </c>
      <c r="X53" s="199"/>
      <c r="Y53" s="12" t="str">
        <f t="shared" si="57"/>
        <v/>
      </c>
      <c r="Z53" s="12" t="str">
        <f t="shared" si="58"/>
        <v/>
      </c>
      <c r="AA53" s="12" t="str">
        <f t="shared" si="59"/>
        <v/>
      </c>
      <c r="AB53" s="12" t="str">
        <f t="shared" si="60"/>
        <v/>
      </c>
      <c r="AC53" s="13" t="str">
        <f t="shared" si="61"/>
        <v/>
      </c>
      <c r="AH53" s="8" t="e">
        <f>IF(AO53&gt;AO54,1,0)+IF(AO53&gt;AO55,1,0)+IF(AO53&gt;AO56,1,0)+IF(AO53&gt;AO57,1,0)+IF(AO53&gt;AO58,1,0)+IF(AO53&gt;AO59,1,0)+IF(AO53&gt;AO50,1,0)+IF(AO53&gt;AO51,1,0)+IF(AO53&gt;AO52,1,0)</f>
        <v>#VALUE!</v>
      </c>
      <c r="AI53" s="8" t="str">
        <f>B24</f>
        <v/>
      </c>
      <c r="AJ53" s="8" t="str">
        <f t="shared" si="64"/>
        <v/>
      </c>
      <c r="AK53" s="8" t="str">
        <f t="shared" si="64"/>
        <v/>
      </c>
      <c r="AL53" s="8" t="str">
        <f t="shared" si="64"/>
        <v/>
      </c>
      <c r="AM53" s="8" t="str">
        <f t="shared" si="64"/>
        <v/>
      </c>
      <c r="AN53" s="8" t="str">
        <f t="shared" si="64"/>
        <v/>
      </c>
      <c r="AO53" s="8" t="e">
        <f t="shared" si="65"/>
        <v>#VALUE!</v>
      </c>
    </row>
    <row r="54" spans="1:53" x14ac:dyDescent="0.2">
      <c r="A54" s="228" t="s">
        <v>32</v>
      </c>
      <c r="B54" s="191"/>
      <c r="C54" s="191"/>
      <c r="D54" s="191" t="str">
        <f>B50</f>
        <v/>
      </c>
      <c r="E54" s="191"/>
      <c r="F54" s="191"/>
      <c r="G54" s="191"/>
      <c r="H54" s="235"/>
      <c r="M54" s="1" t="s">
        <v>24</v>
      </c>
      <c r="N54" s="214" t="s">
        <v>27</v>
      </c>
      <c r="O54" s="214"/>
      <c r="P54" s="214"/>
      <c r="Q54" s="214"/>
      <c r="R54" s="214"/>
      <c r="S54" s="214"/>
      <c r="V54" s="11">
        <v>13</v>
      </c>
      <c r="W54" s="198" t="str">
        <f t="shared" si="56"/>
        <v/>
      </c>
      <c r="X54" s="199"/>
      <c r="Y54" s="12" t="str">
        <f t="shared" si="57"/>
        <v/>
      </c>
      <c r="Z54" s="12" t="str">
        <f t="shared" si="58"/>
        <v/>
      </c>
      <c r="AA54" s="12" t="str">
        <f t="shared" si="59"/>
        <v/>
      </c>
      <c r="AB54" s="12" t="str">
        <f t="shared" si="60"/>
        <v/>
      </c>
      <c r="AC54" s="13" t="str">
        <f t="shared" si="61"/>
        <v/>
      </c>
      <c r="AH54" s="8" t="e">
        <f>IF(AO54&gt;AO55,1,0)+IF(AO54&gt;AO56,1,0)+IF(AO54&gt;AO57,1,0)+IF(AO54&gt;AO58,1,0)+IF(AO54&gt;AO59,1,0)+IF(AO54&gt;AO50,1,0)+IF(AO54&gt;AO51,1,0)+IF(AO54&gt;AO52,1,0)+IF(AO54&gt;AO53,1,0)</f>
        <v>#VALUE!</v>
      </c>
      <c r="AI54" s="8" t="str">
        <f>W22</f>
        <v/>
      </c>
      <c r="AJ54" s="8" t="str">
        <f>Y22</f>
        <v/>
      </c>
      <c r="AK54" s="8" t="str">
        <f t="shared" ref="AK54:AN54" si="67">Z22</f>
        <v/>
      </c>
      <c r="AL54" s="8" t="str">
        <f t="shared" si="67"/>
        <v/>
      </c>
      <c r="AM54" s="8" t="str">
        <f t="shared" si="67"/>
        <v/>
      </c>
      <c r="AN54" s="8" t="str">
        <f t="shared" si="67"/>
        <v/>
      </c>
      <c r="AO54" s="8" t="e">
        <f t="shared" si="65"/>
        <v>#VALUE!</v>
      </c>
    </row>
    <row r="55" spans="1:53" x14ac:dyDescent="0.2">
      <c r="A55" s="229" t="s">
        <v>32</v>
      </c>
      <c r="B55" s="230"/>
      <c r="C55" s="230"/>
      <c r="D55" s="230" t="str">
        <f>B51</f>
        <v/>
      </c>
      <c r="E55" s="230"/>
      <c r="F55" s="230"/>
      <c r="G55" s="230"/>
      <c r="H55" s="234"/>
      <c r="M55" s="1">
        <v>2</v>
      </c>
      <c r="N55" s="1">
        <v>2</v>
      </c>
      <c r="O55" s="1">
        <v>3</v>
      </c>
      <c r="P55" s="1">
        <v>4</v>
      </c>
      <c r="Q55" s="1">
        <v>5</v>
      </c>
      <c r="R55" s="1">
        <v>6</v>
      </c>
      <c r="S55" s="1">
        <v>7</v>
      </c>
      <c r="V55" s="11">
        <v>14</v>
      </c>
      <c r="W55" s="198" t="str">
        <f t="shared" si="56"/>
        <v/>
      </c>
      <c r="X55" s="199"/>
      <c r="Y55" s="12" t="str">
        <f t="shared" si="57"/>
        <v/>
      </c>
      <c r="Z55" s="12" t="str">
        <f t="shared" si="58"/>
        <v/>
      </c>
      <c r="AA55" s="12" t="str">
        <f t="shared" si="59"/>
        <v/>
      </c>
      <c r="AB55" s="12" t="str">
        <f t="shared" si="60"/>
        <v/>
      </c>
      <c r="AC55" s="13" t="str">
        <f t="shared" si="61"/>
        <v/>
      </c>
      <c r="AH55" s="8" t="e">
        <f>IF(AO55&gt;AO56,1,0)+IF(AO55&gt;AO57,1,0)+IF(AO55&gt;AO58,1,0)+IF(AO55&gt;AO59,1,0)+IF(AO55&gt;AO50,1,0)+IF(AO55&gt;AO51,1,0)+IF(AO55&gt;AO52,1,0)+IF(AO55&gt;AO53,1,0)+IF(AO55&gt;AO54,1,0)</f>
        <v>#VALUE!</v>
      </c>
      <c r="AI55" s="8" t="str">
        <f>W23</f>
        <v/>
      </c>
      <c r="AJ55" s="8" t="str">
        <f t="shared" ref="AJ55:AJ56" si="68">Y23</f>
        <v/>
      </c>
      <c r="AK55" s="8" t="str">
        <f t="shared" ref="AK55:AK56" si="69">Z23</f>
        <v/>
      </c>
      <c r="AL55" s="8" t="str">
        <f t="shared" ref="AL55:AL56" si="70">AA23</f>
        <v/>
      </c>
      <c r="AM55" s="8" t="str">
        <f t="shared" ref="AM55:AM56" si="71">AB23</f>
        <v/>
      </c>
      <c r="AN55" s="8" t="str">
        <f t="shared" ref="AN55:AN56" si="72">AC23</f>
        <v/>
      </c>
      <c r="AO55" s="8" t="e">
        <f t="shared" si="65"/>
        <v>#VALUE!</v>
      </c>
    </row>
    <row r="56" spans="1:53" x14ac:dyDescent="0.2">
      <c r="A56" s="231" t="s">
        <v>33</v>
      </c>
      <c r="B56" s="232"/>
      <c r="C56" s="232"/>
      <c r="D56" s="232" t="str">
        <f>B52</f>
        <v/>
      </c>
      <c r="E56" s="232"/>
      <c r="F56" s="232"/>
      <c r="G56" s="232"/>
      <c r="H56" s="233"/>
      <c r="M56" s="1">
        <v>1</v>
      </c>
      <c r="N56" s="1">
        <v>2</v>
      </c>
      <c r="O56" s="1">
        <v>3</v>
      </c>
      <c r="P56" s="1">
        <v>4</v>
      </c>
      <c r="Q56" s="1">
        <v>5</v>
      </c>
      <c r="R56" s="1">
        <v>6</v>
      </c>
      <c r="S56" s="1">
        <v>7</v>
      </c>
      <c r="V56" s="11">
        <v>15</v>
      </c>
      <c r="W56" s="198" t="str">
        <f t="shared" si="56"/>
        <v/>
      </c>
      <c r="X56" s="199"/>
      <c r="Y56" s="12" t="str">
        <f t="shared" si="57"/>
        <v/>
      </c>
      <c r="Z56" s="12" t="str">
        <f t="shared" si="58"/>
        <v/>
      </c>
      <c r="AA56" s="12" t="str">
        <f t="shared" si="59"/>
        <v/>
      </c>
      <c r="AB56" s="12" t="str">
        <f t="shared" si="60"/>
        <v/>
      </c>
      <c r="AC56" s="13" t="str">
        <f t="shared" si="61"/>
        <v/>
      </c>
      <c r="AH56" s="8" t="e">
        <f>IF(AO56&gt;AO57,1,0)+IF(AO56&gt;AO58,1,0)+IF(AO56&gt;AO59,1,0)+IF(AO56&gt;AO50,1,0)+IF(AO56&gt;AO51,1,0)+IF(AO56&gt;AO52,1,0)+IF(AO56&gt;AO53,1,0)+IF(AO56&gt;AO54,1,0)+IF(AO56&gt;AO55,1,0)</f>
        <v>#VALUE!</v>
      </c>
      <c r="AI56" s="8" t="str">
        <f>W24</f>
        <v/>
      </c>
      <c r="AJ56" s="8" t="str">
        <f t="shared" si="68"/>
        <v/>
      </c>
      <c r="AK56" s="8" t="str">
        <f t="shared" si="69"/>
        <v/>
      </c>
      <c r="AL56" s="8" t="str">
        <f t="shared" si="70"/>
        <v/>
      </c>
      <c r="AM56" s="8" t="str">
        <f t="shared" si="71"/>
        <v/>
      </c>
      <c r="AN56" s="8" t="str">
        <f t="shared" si="72"/>
        <v/>
      </c>
      <c r="AO56" s="8" t="e">
        <f t="shared" ref="AO56:AO58" si="73">AJ56*1000000+AL56*10000+AM56*100</f>
        <v>#VALUE!</v>
      </c>
    </row>
    <row r="57" spans="1:53" x14ac:dyDescent="0.2">
      <c r="M57" s="1">
        <v>0</v>
      </c>
      <c r="N57" s="1">
        <v>2</v>
      </c>
      <c r="O57" s="1">
        <v>3</v>
      </c>
      <c r="P57" s="1">
        <v>4</v>
      </c>
      <c r="Q57" s="1">
        <v>5</v>
      </c>
      <c r="R57" s="1">
        <v>6</v>
      </c>
      <c r="S57" s="1">
        <v>7</v>
      </c>
      <c r="V57" s="11">
        <v>16</v>
      </c>
      <c r="W57" s="198" t="str">
        <f t="shared" si="56"/>
        <v/>
      </c>
      <c r="X57" s="199"/>
      <c r="Y57" s="12" t="str">
        <f t="shared" si="57"/>
        <v/>
      </c>
      <c r="Z57" s="12" t="str">
        <f t="shared" si="58"/>
        <v/>
      </c>
      <c r="AA57" s="12" t="str">
        <f t="shared" si="59"/>
        <v/>
      </c>
      <c r="AB57" s="12" t="str">
        <f t="shared" si="60"/>
        <v/>
      </c>
      <c r="AC57" s="13" t="str">
        <f t="shared" si="61"/>
        <v/>
      </c>
      <c r="AH57" s="8" t="e">
        <f>IF(AO57&gt;AO58,1,0)+IF(AO57&gt;AO59,1,0)+IF(AO57&gt;AO50,1,0)+IF(AO57&gt;AO51,1,0)+IF(AO57&gt;AO52,1,0)+IF(AO57&gt;AO53,1,0)+IF(AO57&gt;AO54,1,0)+IF(AO57&gt;AO55,1,0)+IF(AO57&gt;AO56,1,0)</f>
        <v>#VALUE!</v>
      </c>
      <c r="AI57" s="8" t="str">
        <f>AR22</f>
        <v/>
      </c>
      <c r="AJ57" s="8" t="str">
        <f>AT22</f>
        <v/>
      </c>
      <c r="AK57" s="8" t="str">
        <f t="shared" ref="AK57:AN57" si="74">AU22</f>
        <v/>
      </c>
      <c r="AL57" s="8" t="str">
        <f t="shared" si="74"/>
        <v/>
      </c>
      <c r="AM57" s="8" t="str">
        <f t="shared" si="74"/>
        <v/>
      </c>
      <c r="AN57" s="8" t="str">
        <f t="shared" si="74"/>
        <v/>
      </c>
      <c r="AO57" s="8" t="e">
        <f t="shared" si="73"/>
        <v>#VALUE!</v>
      </c>
    </row>
    <row r="58" spans="1:53" x14ac:dyDescent="0.2">
      <c r="V58" s="11">
        <v>17</v>
      </c>
      <c r="W58" s="198" t="str">
        <f t="shared" si="56"/>
        <v/>
      </c>
      <c r="X58" s="199"/>
      <c r="Y58" s="12" t="str">
        <f t="shared" si="57"/>
        <v/>
      </c>
      <c r="Z58" s="12" t="str">
        <f t="shared" si="58"/>
        <v/>
      </c>
      <c r="AA58" s="12" t="str">
        <f t="shared" si="59"/>
        <v/>
      </c>
      <c r="AB58" s="12" t="str">
        <f t="shared" si="60"/>
        <v/>
      </c>
      <c r="AC58" s="13" t="str">
        <f t="shared" si="61"/>
        <v/>
      </c>
      <c r="AH58" s="8" t="e">
        <f>IF(AO58&gt;AO59,1,0)+IF(AO58&gt;AO50,1,0)+IF(AO58&gt;AO51,1,0)+IF(AO58&gt;AO52,1,0)+IF(AO58&gt;AO53,1,0)+IF(AO58&gt;AO54,1,0)+IF(AO58&gt;AO55,1,0)+IF(AO58&gt;AO56,1,0)+IF(AO58&gt;AO57,1,0)</f>
        <v>#VALUE!</v>
      </c>
      <c r="AI58" s="8" t="str">
        <f>AR23</f>
        <v/>
      </c>
      <c r="AJ58" s="8" t="str">
        <f t="shared" ref="AJ58:AJ59" si="75">AT23</f>
        <v/>
      </c>
      <c r="AK58" s="8" t="str">
        <f t="shared" ref="AK58:AK59" si="76">AU23</f>
        <v/>
      </c>
      <c r="AL58" s="8" t="str">
        <f t="shared" ref="AL58:AL59" si="77">AV23</f>
        <v/>
      </c>
      <c r="AM58" s="8" t="str">
        <f t="shared" ref="AM58:AM59" si="78">AW23</f>
        <v/>
      </c>
      <c r="AN58" s="8" t="str">
        <f t="shared" ref="AN58:AN59" si="79">AX23</f>
        <v/>
      </c>
      <c r="AO58" s="8" t="e">
        <f t="shared" si="73"/>
        <v>#VALUE!</v>
      </c>
    </row>
    <row r="59" spans="1:53" x14ac:dyDescent="0.2">
      <c r="V59" s="14">
        <v>18</v>
      </c>
      <c r="W59" s="196" t="str">
        <f t="shared" si="56"/>
        <v/>
      </c>
      <c r="X59" s="197"/>
      <c r="Y59" s="15" t="str">
        <f t="shared" si="57"/>
        <v/>
      </c>
      <c r="Z59" s="15" t="str">
        <f t="shared" si="58"/>
        <v/>
      </c>
      <c r="AA59" s="15" t="str">
        <f t="shared" si="59"/>
        <v/>
      </c>
      <c r="AB59" s="15" t="str">
        <f t="shared" si="60"/>
        <v/>
      </c>
      <c r="AC59" s="16" t="str">
        <f t="shared" si="61"/>
        <v/>
      </c>
      <c r="AH59" s="8" t="e">
        <f>IF(AO59&gt;AO50,1,0)+IF(AO59&gt;AO51,1,0)+IF(AO59&gt;AO52,1,0)+IF(AO59&gt;AO53,1,0)+IF(AO59&gt;AO54,1,0)+IF(AO59&gt;AO55,1,0)+IF(AO59&gt;AO56,1,0)+IF(AO59&gt;AO57,1,0)+IF(AO59&gt;AO58,1,0)</f>
        <v>#VALUE!</v>
      </c>
      <c r="AI59" s="8" t="str">
        <f>AR24</f>
        <v/>
      </c>
      <c r="AJ59" s="8" t="str">
        <f t="shared" si="75"/>
        <v/>
      </c>
      <c r="AK59" s="8" t="str">
        <f t="shared" si="76"/>
        <v/>
      </c>
      <c r="AL59" s="8" t="str">
        <f t="shared" si="77"/>
        <v/>
      </c>
      <c r="AM59" s="8" t="str">
        <f t="shared" si="78"/>
        <v/>
      </c>
      <c r="AN59" s="8" t="str">
        <f t="shared" si="79"/>
        <v/>
      </c>
      <c r="AO59" s="8" t="e">
        <f t="shared" ref="AO59" si="80">AJ59*1000000+AL59*10000+AM59*100</f>
        <v>#VALUE!</v>
      </c>
    </row>
    <row r="61" spans="1:53" ht="18" x14ac:dyDescent="0.25">
      <c r="A61" s="224" t="s">
        <v>34</v>
      </c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25"/>
      <c r="AP61" s="225"/>
      <c r="AQ61" s="225"/>
      <c r="AR61" s="225"/>
      <c r="AS61" s="225"/>
      <c r="AT61" s="225"/>
      <c r="AU61" s="225"/>
      <c r="AV61" s="225"/>
      <c r="AW61" s="225"/>
      <c r="AX61" s="225"/>
      <c r="AY61" s="225"/>
      <c r="AZ61" s="225"/>
      <c r="BA61" s="226"/>
    </row>
    <row r="63" spans="1:53" x14ac:dyDescent="0.2">
      <c r="A63" s="187" t="s">
        <v>35</v>
      </c>
      <c r="B63" s="188"/>
      <c r="C63" s="188"/>
      <c r="D63" s="188"/>
      <c r="E63" s="188"/>
      <c r="F63" s="188"/>
      <c r="G63" s="188"/>
      <c r="H63" s="188"/>
      <c r="I63" s="188"/>
      <c r="J63" s="188"/>
      <c r="K63" s="189"/>
      <c r="V63" s="187" t="s">
        <v>54</v>
      </c>
      <c r="W63" s="188"/>
      <c r="X63" s="188"/>
      <c r="Y63" s="188"/>
      <c r="Z63" s="188"/>
      <c r="AA63" s="188"/>
      <c r="AB63" s="188"/>
      <c r="AC63" s="188"/>
      <c r="AD63" s="188"/>
      <c r="AE63" s="188"/>
      <c r="AF63" s="189"/>
      <c r="AQ63" s="187" t="s">
        <v>52</v>
      </c>
      <c r="AR63" s="188"/>
      <c r="AS63" s="188"/>
      <c r="AT63" s="188"/>
      <c r="AU63" s="188"/>
      <c r="AV63" s="188"/>
      <c r="AW63" s="188"/>
      <c r="AX63" s="189"/>
    </row>
    <row r="64" spans="1:53" x14ac:dyDescent="0.2">
      <c r="A64" s="61" t="s">
        <v>16</v>
      </c>
      <c r="B64" s="62" t="s">
        <v>9</v>
      </c>
      <c r="C64" s="180" t="s">
        <v>36</v>
      </c>
      <c r="D64" s="180"/>
      <c r="E64" s="180"/>
      <c r="F64" s="180"/>
      <c r="G64" s="180"/>
      <c r="H64" s="67" t="s">
        <v>60</v>
      </c>
      <c r="I64" s="185" t="s">
        <v>11</v>
      </c>
      <c r="J64" s="185"/>
      <c r="K64" s="186"/>
      <c r="L64" s="4" t="s">
        <v>26</v>
      </c>
      <c r="M64" s="4" t="s">
        <v>43</v>
      </c>
      <c r="V64" s="61" t="s">
        <v>16</v>
      </c>
      <c r="W64" s="62" t="s">
        <v>9</v>
      </c>
      <c r="X64" s="180" t="s">
        <v>83</v>
      </c>
      <c r="Y64" s="180"/>
      <c r="Z64" s="180"/>
      <c r="AA64" s="180"/>
      <c r="AB64" s="180"/>
      <c r="AC64" s="67" t="s">
        <v>61</v>
      </c>
      <c r="AD64" s="185" t="s">
        <v>11</v>
      </c>
      <c r="AE64" s="185"/>
      <c r="AF64" s="186"/>
      <c r="AG64" s="4" t="s">
        <v>26</v>
      </c>
      <c r="AH64" s="4" t="s">
        <v>43</v>
      </c>
      <c r="AQ64" s="241" t="s">
        <v>53</v>
      </c>
      <c r="AR64" s="242"/>
      <c r="AS64" s="239" t="s">
        <v>7</v>
      </c>
      <c r="AT64" s="239"/>
      <c r="AU64" s="239"/>
      <c r="AV64" s="239"/>
      <c r="AW64" s="239"/>
      <c r="AX64" s="240"/>
    </row>
    <row r="65" spans="1:50" x14ac:dyDescent="0.2">
      <c r="A65" s="37">
        <v>46</v>
      </c>
      <c r="B65" s="65">
        <f>AR44+(($AT$2+$AT$49)/1440)</f>
        <v>0.66319444444444398</v>
      </c>
      <c r="C65" s="63" t="str">
        <f>B19</f>
        <v/>
      </c>
      <c r="D65" s="36" t="s">
        <v>12</v>
      </c>
      <c r="E65" s="190" t="str">
        <f>B50</f>
        <v/>
      </c>
      <c r="F65" s="190"/>
      <c r="G65" s="190"/>
      <c r="H65" s="190"/>
      <c r="I65" s="72"/>
      <c r="J65" s="36" t="s">
        <v>12</v>
      </c>
      <c r="K65" s="76"/>
      <c r="L65" s="7" t="str">
        <f>IF(I65&gt;K65,C65,IF(AND(I65="",K65=""),"",E65))</f>
        <v/>
      </c>
      <c r="M65" s="1" t="str">
        <f>IF(I65&gt;K65,E65,IF(AND(I65="",K65=""),"",C65))</f>
        <v/>
      </c>
      <c r="V65" s="37">
        <v>50</v>
      </c>
      <c r="W65" s="39">
        <f>B71</f>
        <v>0.67361111111111061</v>
      </c>
      <c r="X65" s="63" t="str">
        <f>W58</f>
        <v/>
      </c>
      <c r="Y65" s="36" t="s">
        <v>12</v>
      </c>
      <c r="Z65" s="190" t="str">
        <f>W59</f>
        <v/>
      </c>
      <c r="AA65" s="190"/>
      <c r="AB65" s="190"/>
      <c r="AC65" s="190"/>
      <c r="AD65" s="72"/>
      <c r="AE65" s="36" t="s">
        <v>12</v>
      </c>
      <c r="AF65" s="76"/>
      <c r="AG65" s="7" t="str">
        <f>IF(AD65&gt;AF65,X65,IF(AND(AD65="",AF65=""),"",Z65))</f>
        <v/>
      </c>
      <c r="AH65" s="1" t="str">
        <f>IF(AD65&gt;AF65,Z65,IF(AND(AD65="",AF65=""),"",X65))</f>
        <v/>
      </c>
      <c r="AQ65" s="243">
        <v>1</v>
      </c>
      <c r="AR65" s="244"/>
      <c r="AS65" s="245" t="str">
        <f>L85</f>
        <v/>
      </c>
      <c r="AT65" s="245"/>
      <c r="AU65" s="245"/>
      <c r="AV65" s="245"/>
      <c r="AW65" s="245"/>
      <c r="AX65" s="246"/>
    </row>
    <row r="66" spans="1:50" x14ac:dyDescent="0.2">
      <c r="A66" s="61" t="s">
        <v>16</v>
      </c>
      <c r="B66" s="62" t="s">
        <v>9</v>
      </c>
      <c r="C66" s="180" t="s">
        <v>37</v>
      </c>
      <c r="D66" s="180"/>
      <c r="E66" s="180"/>
      <c r="F66" s="180"/>
      <c r="G66" s="180"/>
      <c r="H66" s="67" t="s">
        <v>61</v>
      </c>
      <c r="I66" s="185" t="s">
        <v>11</v>
      </c>
      <c r="J66" s="185"/>
      <c r="K66" s="186"/>
      <c r="L66" s="4" t="s">
        <v>26</v>
      </c>
      <c r="M66" s="4" t="s">
        <v>43</v>
      </c>
      <c r="V66" s="61" t="s">
        <v>16</v>
      </c>
      <c r="W66" s="62" t="s">
        <v>9</v>
      </c>
      <c r="X66" s="180" t="s">
        <v>84</v>
      </c>
      <c r="Y66" s="180"/>
      <c r="Z66" s="180"/>
      <c r="AA66" s="180"/>
      <c r="AB66" s="180"/>
      <c r="AC66" s="67" t="s">
        <v>62</v>
      </c>
      <c r="AD66" s="185" t="s">
        <v>11</v>
      </c>
      <c r="AE66" s="185"/>
      <c r="AF66" s="186"/>
      <c r="AG66" s="4" t="s">
        <v>26</v>
      </c>
      <c r="AH66" s="4" t="s">
        <v>43</v>
      </c>
      <c r="AQ66" s="247">
        <v>2</v>
      </c>
      <c r="AR66" s="248"/>
      <c r="AS66" s="249" t="str">
        <f>M85</f>
        <v/>
      </c>
      <c r="AT66" s="249"/>
      <c r="AU66" s="249"/>
      <c r="AV66" s="249"/>
      <c r="AW66" s="249"/>
      <c r="AX66" s="250"/>
    </row>
    <row r="67" spans="1:50" x14ac:dyDescent="0.2">
      <c r="A67" s="37">
        <v>47</v>
      </c>
      <c r="B67" s="34">
        <f>B65</f>
        <v>0.66319444444444398</v>
      </c>
      <c r="C67" s="63" t="str">
        <f>W20</f>
        <v/>
      </c>
      <c r="D67" s="36" t="s">
        <v>12</v>
      </c>
      <c r="E67" s="190" t="str">
        <f>AR20</f>
        <v/>
      </c>
      <c r="F67" s="190"/>
      <c r="G67" s="190"/>
      <c r="H67" s="190"/>
      <c r="I67" s="72"/>
      <c r="J67" s="36" t="s">
        <v>12</v>
      </c>
      <c r="K67" s="76"/>
      <c r="L67" s="7" t="str">
        <f>IF(I67&gt;K67,C67,IF(AND(I67="",K67=""),"",E67))</f>
        <v/>
      </c>
      <c r="M67" s="1" t="str">
        <f>IF(I67&gt;K67,E67,IF(AND(I67="",K67=""),"",C67))</f>
        <v/>
      </c>
      <c r="V67" s="37">
        <v>51</v>
      </c>
      <c r="W67" s="65">
        <f>W65</f>
        <v>0.67361111111111061</v>
      </c>
      <c r="X67" s="63" t="str">
        <f>W56</f>
        <v/>
      </c>
      <c r="Y67" s="36" t="s">
        <v>12</v>
      </c>
      <c r="Z67" s="190" t="str">
        <f>W57</f>
        <v/>
      </c>
      <c r="AA67" s="190"/>
      <c r="AB67" s="190"/>
      <c r="AC67" s="190"/>
      <c r="AD67" s="72"/>
      <c r="AE67" s="36" t="s">
        <v>12</v>
      </c>
      <c r="AF67" s="76"/>
      <c r="AG67" s="7" t="str">
        <f>IF(AD67&gt;AF67,X67,IF(AND(AD67="",AF67=""),"",Z67))</f>
        <v/>
      </c>
      <c r="AH67" s="1" t="str">
        <f>IF(AD67&gt;AF67,Z67,IF(AND(AD67="",AF67=""),"",X67))</f>
        <v/>
      </c>
      <c r="AQ67" s="251">
        <v>3</v>
      </c>
      <c r="AR67" s="252"/>
      <c r="AS67" s="253" t="str">
        <f>L81</f>
        <v/>
      </c>
      <c r="AT67" s="253"/>
      <c r="AU67" s="253"/>
      <c r="AV67" s="253"/>
      <c r="AW67" s="253"/>
      <c r="AX67" s="254"/>
    </row>
    <row r="68" spans="1:50" x14ac:dyDescent="0.2">
      <c r="A68" s="61" t="s">
        <v>16</v>
      </c>
      <c r="B68" s="62" t="s">
        <v>9</v>
      </c>
      <c r="C68" s="180" t="s">
        <v>38</v>
      </c>
      <c r="D68" s="180"/>
      <c r="E68" s="180"/>
      <c r="F68" s="180"/>
      <c r="G68" s="180"/>
      <c r="H68" s="67" t="s">
        <v>62</v>
      </c>
      <c r="I68" s="185" t="s">
        <v>11</v>
      </c>
      <c r="J68" s="185"/>
      <c r="K68" s="186"/>
      <c r="L68" s="4" t="s">
        <v>26</v>
      </c>
      <c r="M68" s="4" t="s">
        <v>43</v>
      </c>
      <c r="V68" s="61" t="s">
        <v>16</v>
      </c>
      <c r="W68" s="62" t="s">
        <v>9</v>
      </c>
      <c r="X68" s="180" t="s">
        <v>85</v>
      </c>
      <c r="Y68" s="180"/>
      <c r="Z68" s="180"/>
      <c r="AA68" s="180"/>
      <c r="AB68" s="180"/>
      <c r="AC68" s="67" t="s">
        <v>60</v>
      </c>
      <c r="AD68" s="185" t="s">
        <v>11</v>
      </c>
      <c r="AE68" s="185"/>
      <c r="AF68" s="186"/>
      <c r="AG68" s="4" t="s">
        <v>26</v>
      </c>
      <c r="AH68" s="4" t="s">
        <v>43</v>
      </c>
      <c r="AQ68" s="255">
        <v>4</v>
      </c>
      <c r="AR68" s="256"/>
      <c r="AS68" s="194" t="str">
        <f>M81</f>
        <v/>
      </c>
      <c r="AT68" s="194"/>
      <c r="AU68" s="194"/>
      <c r="AV68" s="194"/>
      <c r="AW68" s="194"/>
      <c r="AX68" s="257"/>
    </row>
    <row r="69" spans="1:50" x14ac:dyDescent="0.2">
      <c r="A69" s="37">
        <v>48</v>
      </c>
      <c r="B69" s="34">
        <f>B67</f>
        <v>0.66319444444444398</v>
      </c>
      <c r="C69" s="63" t="str">
        <f>W19</f>
        <v/>
      </c>
      <c r="D69" s="36" t="s">
        <v>12</v>
      </c>
      <c r="E69" s="190" t="str">
        <f>B51</f>
        <v/>
      </c>
      <c r="F69" s="190"/>
      <c r="G69" s="190"/>
      <c r="H69" s="190"/>
      <c r="I69" s="72"/>
      <c r="J69" s="36" t="s">
        <v>12</v>
      </c>
      <c r="K69" s="76"/>
      <c r="L69" s="7" t="str">
        <f>IF(I69&gt;K69,C69,IF(AND(I69="",K69=""),"",E69))</f>
        <v/>
      </c>
      <c r="M69" s="1" t="str">
        <f>IF(I69&gt;K69,E69,IF(AND(I69="",K69=""),"",C69))</f>
        <v/>
      </c>
      <c r="V69" s="37">
        <v>52</v>
      </c>
      <c r="W69" s="39">
        <f>W67+($AX$3/1440)</f>
        <v>0.68402777777777724</v>
      </c>
      <c r="X69" s="63" t="str">
        <f>W54</f>
        <v/>
      </c>
      <c r="Y69" s="36" t="s">
        <v>12</v>
      </c>
      <c r="Z69" s="190" t="str">
        <f>W55</f>
        <v/>
      </c>
      <c r="AA69" s="190"/>
      <c r="AB69" s="190"/>
      <c r="AC69" s="190"/>
      <c r="AD69" s="72"/>
      <c r="AE69" s="36" t="s">
        <v>12</v>
      </c>
      <c r="AF69" s="76"/>
      <c r="AG69" s="7" t="str">
        <f>IF(AD69&gt;AF69,X69,IF(AND(AD69="",AF69=""),"",Z69))</f>
        <v/>
      </c>
      <c r="AH69" s="1" t="str">
        <f>IF(AD69&gt;AF69,Z69,IF(AND(AD69="",AF69=""),"",X69))</f>
        <v/>
      </c>
      <c r="AQ69" s="255">
        <v>5</v>
      </c>
      <c r="AR69" s="256"/>
      <c r="AS69" s="194" t="str">
        <f>AG84</f>
        <v/>
      </c>
      <c r="AT69" s="194"/>
      <c r="AU69" s="194"/>
      <c r="AV69" s="194"/>
      <c r="AW69" s="194"/>
      <c r="AX69" s="257"/>
    </row>
    <row r="70" spans="1:50" x14ac:dyDescent="0.2">
      <c r="A70" s="61" t="s">
        <v>16</v>
      </c>
      <c r="B70" s="62" t="s">
        <v>9</v>
      </c>
      <c r="C70" s="180" t="s">
        <v>39</v>
      </c>
      <c r="D70" s="180"/>
      <c r="E70" s="180"/>
      <c r="F70" s="180"/>
      <c r="G70" s="180"/>
      <c r="H70" s="67" t="s">
        <v>60</v>
      </c>
      <c r="I70" s="185" t="s">
        <v>11</v>
      </c>
      <c r="J70" s="185"/>
      <c r="K70" s="186"/>
      <c r="L70" s="4" t="s">
        <v>26</v>
      </c>
      <c r="M70" s="4" t="s">
        <v>43</v>
      </c>
      <c r="V70" s="61" t="s">
        <v>16</v>
      </c>
      <c r="W70" s="62" t="s">
        <v>9</v>
      </c>
      <c r="X70" s="180" t="s">
        <v>86</v>
      </c>
      <c r="Y70" s="180"/>
      <c r="Z70" s="180"/>
      <c r="AA70" s="180"/>
      <c r="AB70" s="180"/>
      <c r="AC70" s="67" t="s">
        <v>61</v>
      </c>
      <c r="AD70" s="185" t="s">
        <v>11</v>
      </c>
      <c r="AE70" s="185"/>
      <c r="AF70" s="186"/>
      <c r="AG70" s="4" t="s">
        <v>26</v>
      </c>
      <c r="AH70" s="4" t="s">
        <v>43</v>
      </c>
      <c r="AQ70" s="255">
        <v>6</v>
      </c>
      <c r="AR70" s="256"/>
      <c r="AS70" s="194" t="str">
        <f>AH84</f>
        <v/>
      </c>
      <c r="AT70" s="194"/>
      <c r="AU70" s="194"/>
      <c r="AV70" s="194"/>
      <c r="AW70" s="194"/>
      <c r="AX70" s="257"/>
    </row>
    <row r="71" spans="1:50" x14ac:dyDescent="0.2">
      <c r="A71" s="38">
        <v>49</v>
      </c>
      <c r="B71" s="39">
        <f>B69+($AX$3/1440)</f>
        <v>0.67361111111111061</v>
      </c>
      <c r="C71" s="64" t="str">
        <f>AR19</f>
        <v/>
      </c>
      <c r="D71" s="41" t="s">
        <v>12</v>
      </c>
      <c r="E71" s="179" t="str">
        <f>B20</f>
        <v/>
      </c>
      <c r="F71" s="179"/>
      <c r="G71" s="179"/>
      <c r="H71" s="179"/>
      <c r="I71" s="73"/>
      <c r="J71" s="41" t="s">
        <v>12</v>
      </c>
      <c r="K71" s="77"/>
      <c r="L71" s="7" t="str">
        <f>IF(I71&gt;K71,C71,IF(AND(I71="",K71=""),"",E71))</f>
        <v/>
      </c>
      <c r="M71" s="1" t="str">
        <f>IF(I71&gt;K71,E71,IF(AND(I71="",K71=""),"",C71))</f>
        <v/>
      </c>
      <c r="V71" s="38">
        <v>53</v>
      </c>
      <c r="W71" s="68">
        <f>W69</f>
        <v>0.68402777777777724</v>
      </c>
      <c r="X71" s="64" t="str">
        <f>W52</f>
        <v/>
      </c>
      <c r="Y71" s="41" t="s">
        <v>12</v>
      </c>
      <c r="Z71" s="179" t="str">
        <f>W53</f>
        <v/>
      </c>
      <c r="AA71" s="179"/>
      <c r="AB71" s="179"/>
      <c r="AC71" s="179"/>
      <c r="AD71" s="73"/>
      <c r="AE71" s="41" t="s">
        <v>12</v>
      </c>
      <c r="AF71" s="77"/>
      <c r="AG71" s="7" t="str">
        <f>IF(AD71&gt;AF71,X71,IF(AND(AD71="",AF71=""),"",Z71))</f>
        <v/>
      </c>
      <c r="AH71" s="1" t="str">
        <f>IF(AD71&gt;AF71,Z71,IF(AND(AD71="",AF71=""),"",X71))</f>
        <v/>
      </c>
      <c r="AQ71" s="255">
        <v>7</v>
      </c>
      <c r="AR71" s="256"/>
      <c r="AS71" s="194" t="str">
        <f>AG82</f>
        <v/>
      </c>
      <c r="AT71" s="194"/>
      <c r="AU71" s="194"/>
      <c r="AV71" s="194"/>
      <c r="AW71" s="194"/>
      <c r="AX71" s="257"/>
    </row>
    <row r="72" spans="1:50" x14ac:dyDescent="0.2">
      <c r="V72" s="61" t="s">
        <v>16</v>
      </c>
      <c r="W72" s="62" t="s">
        <v>9</v>
      </c>
      <c r="X72" s="180" t="s">
        <v>87</v>
      </c>
      <c r="Y72" s="180"/>
      <c r="Z72" s="180"/>
      <c r="AA72" s="180"/>
      <c r="AB72" s="180"/>
      <c r="AC72" s="67" t="s">
        <v>62</v>
      </c>
      <c r="AD72" s="185" t="s">
        <v>11</v>
      </c>
      <c r="AE72" s="185"/>
      <c r="AF72" s="186"/>
      <c r="AG72" s="4" t="s">
        <v>26</v>
      </c>
      <c r="AH72" s="4" t="s">
        <v>43</v>
      </c>
      <c r="AQ72" s="255">
        <v>8</v>
      </c>
      <c r="AR72" s="256"/>
      <c r="AS72" s="194" t="str">
        <f>AH82</f>
        <v/>
      </c>
      <c r="AT72" s="194"/>
      <c r="AU72" s="194"/>
      <c r="AV72" s="194"/>
      <c r="AW72" s="194"/>
      <c r="AX72" s="257"/>
    </row>
    <row r="73" spans="1:50" x14ac:dyDescent="0.2">
      <c r="A73" s="187" t="s">
        <v>40</v>
      </c>
      <c r="B73" s="188"/>
      <c r="C73" s="188"/>
      <c r="D73" s="188"/>
      <c r="E73" s="188"/>
      <c r="F73" s="188"/>
      <c r="G73" s="188"/>
      <c r="H73" s="188"/>
      <c r="I73" s="188"/>
      <c r="J73" s="188"/>
      <c r="K73" s="189"/>
      <c r="V73" s="38">
        <v>54</v>
      </c>
      <c r="W73" s="68">
        <f>W71</f>
        <v>0.68402777777777724</v>
      </c>
      <c r="X73" s="64" t="str">
        <f>W50</f>
        <v/>
      </c>
      <c r="Y73" s="41" t="s">
        <v>12</v>
      </c>
      <c r="Z73" s="179" t="str">
        <f>W51</f>
        <v/>
      </c>
      <c r="AA73" s="179"/>
      <c r="AB73" s="179"/>
      <c r="AC73" s="179"/>
      <c r="AD73" s="73"/>
      <c r="AE73" s="41" t="s">
        <v>12</v>
      </c>
      <c r="AF73" s="77"/>
      <c r="AG73" s="7" t="str">
        <f>IF(AD73&gt;AF73,X73,IF(AND(AD73="",AF73=""),"",Z73))</f>
        <v/>
      </c>
      <c r="AH73" s="1" t="str">
        <f>IF(AD73&gt;AF73,Z73,IF(AND(AD73="",AF73=""),"",X73))</f>
        <v/>
      </c>
      <c r="AQ73" s="255">
        <v>9</v>
      </c>
      <c r="AR73" s="256"/>
      <c r="AS73" s="194" t="str">
        <f>AG73</f>
        <v/>
      </c>
      <c r="AT73" s="194"/>
      <c r="AU73" s="194"/>
      <c r="AV73" s="194"/>
      <c r="AW73" s="194"/>
      <c r="AX73" s="257"/>
    </row>
    <row r="74" spans="1:50" x14ac:dyDescent="0.2">
      <c r="A74" s="61" t="s">
        <v>16</v>
      </c>
      <c r="B74" s="66" t="s">
        <v>9</v>
      </c>
      <c r="C74" s="180" t="s">
        <v>41</v>
      </c>
      <c r="D74" s="180"/>
      <c r="E74" s="180"/>
      <c r="F74" s="180"/>
      <c r="G74" s="180"/>
      <c r="H74" s="67" t="s">
        <v>60</v>
      </c>
      <c r="I74" s="185" t="s">
        <v>11</v>
      </c>
      <c r="J74" s="185"/>
      <c r="K74" s="186"/>
      <c r="L74" s="4" t="s">
        <v>26</v>
      </c>
      <c r="M74" s="4" t="s">
        <v>43</v>
      </c>
      <c r="AQ74" s="255">
        <v>10</v>
      </c>
      <c r="AR74" s="256"/>
      <c r="AS74" s="194" t="str">
        <f>AH73</f>
        <v/>
      </c>
      <c r="AT74" s="194"/>
      <c r="AU74" s="194"/>
      <c r="AV74" s="194"/>
      <c r="AW74" s="194"/>
      <c r="AX74" s="257"/>
    </row>
    <row r="75" spans="1:50" x14ac:dyDescent="0.2">
      <c r="A75" s="37">
        <v>57</v>
      </c>
      <c r="B75" s="65">
        <f>W79+($AX$3/1440)</f>
        <v>0.7083333333333327</v>
      </c>
      <c r="C75" s="63" t="str">
        <f>L65</f>
        <v/>
      </c>
      <c r="D75" s="36" t="s">
        <v>12</v>
      </c>
      <c r="E75" s="190" t="str">
        <f>L67</f>
        <v/>
      </c>
      <c r="F75" s="190"/>
      <c r="G75" s="190"/>
      <c r="H75" s="190"/>
      <c r="I75" s="72"/>
      <c r="J75" s="36" t="s">
        <v>12</v>
      </c>
      <c r="K75" s="76"/>
      <c r="L75" s="7" t="str">
        <f>IF(I75&gt;K75,C75,IF(AND(I75="",K75=""),"",E75))</f>
        <v/>
      </c>
      <c r="M75" s="1" t="str">
        <f>IF(I75&gt;K75,E75,IF(AND(I75="",K75=""),"",C75))</f>
        <v/>
      </c>
      <c r="V75" s="187" t="s">
        <v>55</v>
      </c>
      <c r="W75" s="188"/>
      <c r="X75" s="188"/>
      <c r="Y75" s="188"/>
      <c r="Z75" s="188"/>
      <c r="AA75" s="188"/>
      <c r="AB75" s="188"/>
      <c r="AC75" s="188"/>
      <c r="AD75" s="188"/>
      <c r="AE75" s="188"/>
      <c r="AF75" s="189"/>
      <c r="AQ75" s="255">
        <v>11</v>
      </c>
      <c r="AR75" s="256"/>
      <c r="AS75" s="194" t="str">
        <f>AG71</f>
        <v/>
      </c>
      <c r="AT75" s="194"/>
      <c r="AU75" s="194"/>
      <c r="AV75" s="194"/>
      <c r="AW75" s="194"/>
      <c r="AX75" s="257"/>
    </row>
    <row r="76" spans="1:50" x14ac:dyDescent="0.2">
      <c r="A76" s="61" t="s">
        <v>16</v>
      </c>
      <c r="B76" s="66" t="s">
        <v>9</v>
      </c>
      <c r="C76" s="180" t="s">
        <v>42</v>
      </c>
      <c r="D76" s="180"/>
      <c r="E76" s="180"/>
      <c r="F76" s="180"/>
      <c r="G76" s="180"/>
      <c r="H76" s="67" t="s">
        <v>61</v>
      </c>
      <c r="I76" s="185" t="s">
        <v>11</v>
      </c>
      <c r="J76" s="185"/>
      <c r="K76" s="186"/>
      <c r="L76" s="4" t="s">
        <v>26</v>
      </c>
      <c r="M76" s="4" t="s">
        <v>43</v>
      </c>
      <c r="V76" s="61" t="s">
        <v>16</v>
      </c>
      <c r="W76" s="62" t="s">
        <v>9</v>
      </c>
      <c r="X76" s="180" t="s">
        <v>56</v>
      </c>
      <c r="Y76" s="180"/>
      <c r="Z76" s="180"/>
      <c r="AA76" s="180"/>
      <c r="AB76" s="180"/>
      <c r="AC76" s="67" t="s">
        <v>60</v>
      </c>
      <c r="AD76" s="185" t="s">
        <v>11</v>
      </c>
      <c r="AE76" s="185"/>
      <c r="AF76" s="186"/>
      <c r="AG76" s="4" t="s">
        <v>26</v>
      </c>
      <c r="AH76" s="4" t="s">
        <v>43</v>
      </c>
      <c r="AQ76" s="255">
        <v>12</v>
      </c>
      <c r="AR76" s="256"/>
      <c r="AS76" s="194" t="str">
        <f>AH71</f>
        <v/>
      </c>
      <c r="AT76" s="194"/>
      <c r="AU76" s="194"/>
      <c r="AV76" s="194"/>
      <c r="AW76" s="194"/>
      <c r="AX76" s="257"/>
    </row>
    <row r="77" spans="1:50" x14ac:dyDescent="0.2">
      <c r="A77" s="38">
        <v>58</v>
      </c>
      <c r="B77" s="68">
        <f>B75</f>
        <v>0.7083333333333327</v>
      </c>
      <c r="C77" s="64" t="str">
        <f>L69</f>
        <v/>
      </c>
      <c r="D77" s="41" t="s">
        <v>12</v>
      </c>
      <c r="E77" s="179" t="str">
        <f>L71</f>
        <v/>
      </c>
      <c r="F77" s="179"/>
      <c r="G77" s="179"/>
      <c r="H77" s="179"/>
      <c r="I77" s="73"/>
      <c r="J77" s="41" t="s">
        <v>12</v>
      </c>
      <c r="K77" s="77"/>
      <c r="L77" s="7" t="str">
        <f>IF(I77&gt;K77,C77,IF(AND(I77="",K77=""),"",E77))</f>
        <v/>
      </c>
      <c r="M77" s="1" t="str">
        <f>IF(I77&gt;K77,E77,IF(AND(I77="",K77=""),"",C77))</f>
        <v/>
      </c>
      <c r="V77" s="37">
        <v>55</v>
      </c>
      <c r="W77" s="65">
        <f>W73+(($AT$2+$AT$50)/1440)</f>
        <v>0.69791666666666607</v>
      </c>
      <c r="X77" s="63" t="str">
        <f>M65</f>
        <v/>
      </c>
      <c r="Y77" s="36" t="s">
        <v>12</v>
      </c>
      <c r="Z77" s="190" t="str">
        <f>M67</f>
        <v/>
      </c>
      <c r="AA77" s="190"/>
      <c r="AB77" s="190"/>
      <c r="AC77" s="190"/>
      <c r="AD77" s="72"/>
      <c r="AE77" s="36" t="s">
        <v>12</v>
      </c>
      <c r="AF77" s="76"/>
      <c r="AG77" s="7" t="str">
        <f>IF(AD77&gt;AF77,X77,IF(AND(AD77="",AF77=""),"",Z77))</f>
        <v/>
      </c>
      <c r="AH77" s="1" t="str">
        <f>IF(AD77&gt;AF77,Z77,IF(AND(AD77="",AF77=""),"",X77))</f>
        <v/>
      </c>
      <c r="AQ77" s="255">
        <v>13</v>
      </c>
      <c r="AR77" s="256"/>
      <c r="AS77" s="194" t="str">
        <f>AG69</f>
        <v/>
      </c>
      <c r="AT77" s="194"/>
      <c r="AU77" s="194"/>
      <c r="AV77" s="194"/>
      <c r="AW77" s="194"/>
      <c r="AX77" s="257"/>
    </row>
    <row r="78" spans="1:50" x14ac:dyDescent="0.2">
      <c r="V78" s="61" t="s">
        <v>16</v>
      </c>
      <c r="W78" s="62" t="s">
        <v>9</v>
      </c>
      <c r="X78" s="180" t="s">
        <v>57</v>
      </c>
      <c r="Y78" s="180"/>
      <c r="Z78" s="180"/>
      <c r="AA78" s="180"/>
      <c r="AB78" s="180"/>
      <c r="AC78" s="67" t="s">
        <v>61</v>
      </c>
      <c r="AD78" s="185" t="s">
        <v>11</v>
      </c>
      <c r="AE78" s="185"/>
      <c r="AF78" s="186"/>
      <c r="AG78" s="4" t="s">
        <v>26</v>
      </c>
      <c r="AH78" s="4" t="s">
        <v>43</v>
      </c>
      <c r="AQ78" s="255">
        <v>14</v>
      </c>
      <c r="AR78" s="256"/>
      <c r="AS78" s="194" t="str">
        <f>AH69</f>
        <v/>
      </c>
      <c r="AT78" s="194"/>
      <c r="AU78" s="194"/>
      <c r="AV78" s="194"/>
      <c r="AW78" s="194"/>
      <c r="AX78" s="257"/>
    </row>
    <row r="79" spans="1:50" x14ac:dyDescent="0.2">
      <c r="A79" s="187" t="s">
        <v>44</v>
      </c>
      <c r="B79" s="188"/>
      <c r="C79" s="188"/>
      <c r="D79" s="188"/>
      <c r="E79" s="188"/>
      <c r="F79" s="188"/>
      <c r="G79" s="188"/>
      <c r="H79" s="188"/>
      <c r="I79" s="188"/>
      <c r="J79" s="188"/>
      <c r="K79" s="189"/>
      <c r="V79" s="38">
        <v>56</v>
      </c>
      <c r="W79" s="68">
        <f>W77</f>
        <v>0.69791666666666607</v>
      </c>
      <c r="X79" s="64" t="str">
        <f>M69</f>
        <v/>
      </c>
      <c r="Y79" s="41" t="s">
        <v>12</v>
      </c>
      <c r="Z79" s="179" t="str">
        <f>M71</f>
        <v/>
      </c>
      <c r="AA79" s="179"/>
      <c r="AB79" s="179"/>
      <c r="AC79" s="179"/>
      <c r="AD79" s="73"/>
      <c r="AE79" s="41" t="s">
        <v>12</v>
      </c>
      <c r="AF79" s="77"/>
      <c r="AG79" s="7" t="str">
        <f>IF(AD79&gt;AF79,X79,IF(AND(AD79="",AF79=""),"",Z79))</f>
        <v/>
      </c>
      <c r="AH79" s="1" t="str">
        <f>IF(AD79&gt;AF79,Z79,IF(AND(AD79="",AF79=""),"",X79))</f>
        <v/>
      </c>
      <c r="AQ79" s="255">
        <v>15</v>
      </c>
      <c r="AR79" s="256"/>
      <c r="AS79" s="194" t="str">
        <f>AG67</f>
        <v/>
      </c>
      <c r="AT79" s="194"/>
      <c r="AU79" s="194"/>
      <c r="AV79" s="194"/>
      <c r="AW79" s="194"/>
      <c r="AX79" s="257"/>
    </row>
    <row r="80" spans="1:50" x14ac:dyDescent="0.2">
      <c r="A80" s="61" t="s">
        <v>16</v>
      </c>
      <c r="B80" s="62" t="s">
        <v>9</v>
      </c>
      <c r="C80" s="181" t="s">
        <v>45</v>
      </c>
      <c r="D80" s="181"/>
      <c r="E80" s="181"/>
      <c r="F80" s="181"/>
      <c r="G80" s="181"/>
      <c r="H80" s="67" t="s">
        <v>62</v>
      </c>
      <c r="I80" s="185" t="s">
        <v>11</v>
      </c>
      <c r="J80" s="185"/>
      <c r="K80" s="186"/>
      <c r="L80" s="4" t="s">
        <v>26</v>
      </c>
      <c r="M80" s="4" t="s">
        <v>43</v>
      </c>
      <c r="AQ80" s="255">
        <v>16</v>
      </c>
      <c r="AR80" s="256"/>
      <c r="AS80" s="194" t="str">
        <f>AH67</f>
        <v/>
      </c>
      <c r="AT80" s="194"/>
      <c r="AU80" s="194"/>
      <c r="AV80" s="194"/>
      <c r="AW80" s="194"/>
      <c r="AX80" s="257"/>
    </row>
    <row r="81" spans="1:50" x14ac:dyDescent="0.2">
      <c r="A81" s="38">
        <v>61</v>
      </c>
      <c r="B81" s="68">
        <f>W84</f>
        <v>0.72569444444444386</v>
      </c>
      <c r="C81" s="64" t="str">
        <f>M75</f>
        <v/>
      </c>
      <c r="D81" s="41" t="s">
        <v>12</v>
      </c>
      <c r="E81" s="179" t="str">
        <f>M77</f>
        <v/>
      </c>
      <c r="F81" s="179"/>
      <c r="G81" s="179"/>
      <c r="H81" s="179"/>
      <c r="I81" s="73"/>
      <c r="J81" s="41" t="s">
        <v>12</v>
      </c>
      <c r="K81" s="77"/>
      <c r="L81" s="7" t="str">
        <f>IF(I81&gt;K81,C81,IF(AND(I81="",K81=""),"",E81))</f>
        <v/>
      </c>
      <c r="M81" s="1" t="str">
        <f>IF(I81&gt;K81,E81,IF(AND(I81="",K81=""),"",C81))</f>
        <v/>
      </c>
      <c r="V81" s="61" t="s">
        <v>16</v>
      </c>
      <c r="W81" s="62" t="s">
        <v>9</v>
      </c>
      <c r="X81" s="180" t="s">
        <v>59</v>
      </c>
      <c r="Y81" s="180"/>
      <c r="Z81" s="180"/>
      <c r="AA81" s="180"/>
      <c r="AB81" s="180"/>
      <c r="AC81" s="67" t="s">
        <v>60</v>
      </c>
      <c r="AD81" s="185" t="s">
        <v>11</v>
      </c>
      <c r="AE81" s="185"/>
      <c r="AF81" s="186"/>
      <c r="AG81" s="4" t="s">
        <v>26</v>
      </c>
      <c r="AH81" s="4" t="s">
        <v>43</v>
      </c>
      <c r="AQ81" s="255">
        <v>17</v>
      </c>
      <c r="AR81" s="256"/>
      <c r="AS81" s="194" t="str">
        <f>AG65</f>
        <v/>
      </c>
      <c r="AT81" s="194"/>
      <c r="AU81" s="194"/>
      <c r="AV81" s="194"/>
      <c r="AW81" s="194"/>
      <c r="AX81" s="257"/>
    </row>
    <row r="82" spans="1:50" x14ac:dyDescent="0.2">
      <c r="V82" s="38">
        <v>59</v>
      </c>
      <c r="W82" s="68">
        <f>B77+(($AT$2+$AT$51)/1440)</f>
        <v>0.72569444444444386</v>
      </c>
      <c r="X82" s="64" t="str">
        <f>AH77</f>
        <v/>
      </c>
      <c r="Y82" s="41" t="s">
        <v>12</v>
      </c>
      <c r="Z82" s="179" t="str">
        <f>AH79</f>
        <v/>
      </c>
      <c r="AA82" s="179"/>
      <c r="AB82" s="179"/>
      <c r="AC82" s="179"/>
      <c r="AD82" s="73"/>
      <c r="AE82" s="41" t="s">
        <v>12</v>
      </c>
      <c r="AF82" s="77"/>
      <c r="AG82" s="7" t="str">
        <f>IF(AD82&gt;AF82,X82,IF(AND(AD82="",AF82=""),"",Z82))</f>
        <v/>
      </c>
      <c r="AH82" s="1" t="str">
        <f>IF(AD82&gt;AF82,Z82,IF(AND(AD82="",AF82=""),"",X82))</f>
        <v/>
      </c>
      <c r="AQ82" s="258">
        <v>18</v>
      </c>
      <c r="AR82" s="259"/>
      <c r="AS82" s="193" t="str">
        <f>AH65</f>
        <v/>
      </c>
      <c r="AT82" s="193"/>
      <c r="AU82" s="193"/>
      <c r="AV82" s="193"/>
      <c r="AW82" s="193"/>
      <c r="AX82" s="260"/>
    </row>
    <row r="83" spans="1:50" x14ac:dyDescent="0.2">
      <c r="A83" s="187" t="s">
        <v>46</v>
      </c>
      <c r="B83" s="188"/>
      <c r="C83" s="188"/>
      <c r="D83" s="188"/>
      <c r="E83" s="188"/>
      <c r="F83" s="188"/>
      <c r="G83" s="188"/>
      <c r="H83" s="188"/>
      <c r="I83" s="188"/>
      <c r="J83" s="188"/>
      <c r="K83" s="189"/>
      <c r="V83" s="61" t="s">
        <v>16</v>
      </c>
      <c r="W83" s="62" t="s">
        <v>9</v>
      </c>
      <c r="X83" s="180" t="s">
        <v>58</v>
      </c>
      <c r="Y83" s="180"/>
      <c r="Z83" s="180"/>
      <c r="AA83" s="180"/>
      <c r="AB83" s="180"/>
      <c r="AC83" s="67" t="s">
        <v>61</v>
      </c>
      <c r="AD83" s="185" t="s">
        <v>11</v>
      </c>
      <c r="AE83" s="185"/>
      <c r="AF83" s="186"/>
      <c r="AG83" s="4" t="s">
        <v>26</v>
      </c>
      <c r="AH83" s="4" t="s">
        <v>43</v>
      </c>
    </row>
    <row r="84" spans="1:50" x14ac:dyDescent="0.2">
      <c r="A84" s="61" t="s">
        <v>16</v>
      </c>
      <c r="B84" s="62" t="s">
        <v>9</v>
      </c>
      <c r="C84" s="182" t="s">
        <v>47</v>
      </c>
      <c r="D84" s="184"/>
      <c r="E84" s="184"/>
      <c r="F84" s="183"/>
      <c r="G84" s="182" t="s">
        <v>63</v>
      </c>
      <c r="H84" s="183"/>
      <c r="I84" s="185" t="s">
        <v>11</v>
      </c>
      <c r="J84" s="185"/>
      <c r="K84" s="186"/>
      <c r="L84" s="4" t="s">
        <v>26</v>
      </c>
      <c r="M84" s="4" t="s">
        <v>43</v>
      </c>
      <c r="V84" s="38">
        <v>60</v>
      </c>
      <c r="W84" s="68">
        <f>W82</f>
        <v>0.72569444444444386</v>
      </c>
      <c r="X84" s="64" t="str">
        <f>AG77</f>
        <v/>
      </c>
      <c r="Y84" s="41" t="s">
        <v>12</v>
      </c>
      <c r="Z84" s="179" t="str">
        <f>AG79</f>
        <v/>
      </c>
      <c r="AA84" s="179"/>
      <c r="AB84" s="179"/>
      <c r="AC84" s="179"/>
      <c r="AD84" s="73"/>
      <c r="AE84" s="41" t="s">
        <v>12</v>
      </c>
      <c r="AF84" s="77"/>
      <c r="AG84" s="7" t="str">
        <f>IF(AD84&gt;AF84,X84,IF(AND(AD84="",AF84=""),"",Z84))</f>
        <v/>
      </c>
      <c r="AH84" s="1" t="str">
        <f>IF(AD84&gt;AF84,Z84,IF(AND(AD84="",AF84=""),"",X84))</f>
        <v/>
      </c>
    </row>
    <row r="85" spans="1:50" x14ac:dyDescent="0.2">
      <c r="A85" s="38">
        <v>62</v>
      </c>
      <c r="B85" s="68">
        <f>B81+(($AT$2+$AT$52)/1440)</f>
        <v>0.74999999999999944</v>
      </c>
      <c r="C85" s="64" t="str">
        <f>L75</f>
        <v/>
      </c>
      <c r="D85" s="41" t="s">
        <v>12</v>
      </c>
      <c r="E85" s="179" t="str">
        <f>L77</f>
        <v/>
      </c>
      <c r="F85" s="179"/>
      <c r="G85" s="179"/>
      <c r="H85" s="179"/>
      <c r="I85" s="73"/>
      <c r="J85" s="41" t="s">
        <v>12</v>
      </c>
      <c r="K85" s="77"/>
      <c r="L85" s="7" t="str">
        <f>IF(I85&gt;K85,C85,IF(AND(I85="",K85=""),"",E85))</f>
        <v/>
      </c>
      <c r="M85" s="1" t="str">
        <f>IF(I85&gt;K85,E85,IF(AND(I85="",K85=""),"",C85))</f>
        <v/>
      </c>
    </row>
  </sheetData>
  <sheetProtection algorithmName="SHA-512" hashValue="srqFXdhvgV+UzWGBta9Cdfm+Cp+m0RAA0Uvt+sxwRUhrhfjEq+CBc7vWCtEOQ5Uoc60acLtBhf0/1990tCaGXQ==" saltValue="+h0JxtSV7gMYl/rRtYGeBw==" spinCount="100000" sheet="1" objects="1" scenarios="1"/>
  <mergeCells count="237">
    <mergeCell ref="AQ76:AR76"/>
    <mergeCell ref="AS76:AX76"/>
    <mergeCell ref="AQ82:AR82"/>
    <mergeCell ref="AS82:AX82"/>
    <mergeCell ref="AQ77:AR77"/>
    <mergeCell ref="AS77:AX77"/>
    <mergeCell ref="AQ78:AR78"/>
    <mergeCell ref="AS78:AX78"/>
    <mergeCell ref="AQ79:AR79"/>
    <mergeCell ref="AS79:AX79"/>
    <mergeCell ref="AQ80:AR80"/>
    <mergeCell ref="AS80:AX80"/>
    <mergeCell ref="AQ81:AR81"/>
    <mergeCell ref="AS81:AX81"/>
    <mergeCell ref="AQ71:AR71"/>
    <mergeCell ref="AS71:AX71"/>
    <mergeCell ref="AQ72:AR72"/>
    <mergeCell ref="AS72:AX72"/>
    <mergeCell ref="AQ73:AR73"/>
    <mergeCell ref="AS73:AX73"/>
    <mergeCell ref="AQ74:AR74"/>
    <mergeCell ref="AS74:AX74"/>
    <mergeCell ref="AQ75:AR75"/>
    <mergeCell ref="AS75:AX75"/>
    <mergeCell ref="I84:K84"/>
    <mergeCell ref="E85:H85"/>
    <mergeCell ref="V63:AF63"/>
    <mergeCell ref="AD64:AF64"/>
    <mergeCell ref="Z65:AC65"/>
    <mergeCell ref="AD66:AF66"/>
    <mergeCell ref="Z67:AC67"/>
    <mergeCell ref="AD68:AF68"/>
    <mergeCell ref="Z69:AC69"/>
    <mergeCell ref="AD70:AF70"/>
    <mergeCell ref="Z71:AC71"/>
    <mergeCell ref="AD72:AF72"/>
    <mergeCell ref="Z73:AC73"/>
    <mergeCell ref="E75:H75"/>
    <mergeCell ref="I76:K76"/>
    <mergeCell ref="E77:H77"/>
    <mergeCell ref="A79:K79"/>
    <mergeCell ref="I80:K80"/>
    <mergeCell ref="E81:H81"/>
    <mergeCell ref="A83:K83"/>
    <mergeCell ref="E67:H67"/>
    <mergeCell ref="I68:K68"/>
    <mergeCell ref="E69:H69"/>
    <mergeCell ref="I70:K70"/>
    <mergeCell ref="E71:H71"/>
    <mergeCell ref="A73:K73"/>
    <mergeCell ref="I74:K74"/>
    <mergeCell ref="W59:X59"/>
    <mergeCell ref="A61:BA61"/>
    <mergeCell ref="A63:K63"/>
    <mergeCell ref="I64:K64"/>
    <mergeCell ref="E65:H65"/>
    <mergeCell ref="I66:K66"/>
    <mergeCell ref="AQ63:AX63"/>
    <mergeCell ref="AS64:AX64"/>
    <mergeCell ref="AQ64:AR64"/>
    <mergeCell ref="AQ65:AR65"/>
    <mergeCell ref="AS65:AX65"/>
    <mergeCell ref="AQ66:AR66"/>
    <mergeCell ref="AS66:AX66"/>
    <mergeCell ref="AQ67:AR67"/>
    <mergeCell ref="AS67:AX67"/>
    <mergeCell ref="AQ68:AR68"/>
    <mergeCell ref="AS68:AX68"/>
    <mergeCell ref="AQ69:AR69"/>
    <mergeCell ref="AS69:AX69"/>
    <mergeCell ref="AQ70:AR70"/>
    <mergeCell ref="AS70:AX70"/>
    <mergeCell ref="W56:X56"/>
    <mergeCell ref="W57:X57"/>
    <mergeCell ref="W58:X58"/>
    <mergeCell ref="W53:X53"/>
    <mergeCell ref="W54:X54"/>
    <mergeCell ref="W55:X55"/>
    <mergeCell ref="A46:BA46"/>
    <mergeCell ref="A15:BA15"/>
    <mergeCell ref="A5:BA5"/>
    <mergeCell ref="N54:S54"/>
    <mergeCell ref="A54:C54"/>
    <mergeCell ref="A55:C55"/>
    <mergeCell ref="A56:C56"/>
    <mergeCell ref="D56:H56"/>
    <mergeCell ref="D55:H55"/>
    <mergeCell ref="D54:H54"/>
    <mergeCell ref="AQ48:AT48"/>
    <mergeCell ref="AQ51:AS51"/>
    <mergeCell ref="AQ50:AS50"/>
    <mergeCell ref="AQ49:AS49"/>
    <mergeCell ref="A48:H48"/>
    <mergeCell ref="B49:C49"/>
    <mergeCell ref="B50:C50"/>
    <mergeCell ref="B51:C51"/>
    <mergeCell ref="B52:C52"/>
    <mergeCell ref="V48:AC48"/>
    <mergeCell ref="W49:X49"/>
    <mergeCell ref="W50:X50"/>
    <mergeCell ref="W51:X51"/>
    <mergeCell ref="W52:X52"/>
    <mergeCell ref="A26:BA26"/>
    <mergeCell ref="AU3:AW3"/>
    <mergeCell ref="AU2:AW2"/>
    <mergeCell ref="AR3:AS3"/>
    <mergeCell ref="AR2:AS2"/>
    <mergeCell ref="AQ8:AX8"/>
    <mergeCell ref="AQ9:AX9"/>
    <mergeCell ref="AQ10:AX10"/>
    <mergeCell ref="AQ11:AX11"/>
    <mergeCell ref="AQ12:AX12"/>
    <mergeCell ref="AQ13:AX13"/>
    <mergeCell ref="A12:H12"/>
    <mergeCell ref="A13:H13"/>
    <mergeCell ref="V8:AC8"/>
    <mergeCell ref="V9:AC9"/>
    <mergeCell ref="V10:AC10"/>
    <mergeCell ref="V11:AC11"/>
    <mergeCell ref="V12:AC12"/>
    <mergeCell ref="V13:AC13"/>
    <mergeCell ref="BD18:BI18"/>
    <mergeCell ref="AI18:AN18"/>
    <mergeCell ref="N18:S18"/>
    <mergeCell ref="A7:H7"/>
    <mergeCell ref="V7:AC7"/>
    <mergeCell ref="AQ7:AX7"/>
    <mergeCell ref="A8:H8"/>
    <mergeCell ref="A9:H9"/>
    <mergeCell ref="A10:H10"/>
    <mergeCell ref="A11:H11"/>
    <mergeCell ref="A17:H17"/>
    <mergeCell ref="V17:AC17"/>
    <mergeCell ref="W18:X18"/>
    <mergeCell ref="AU39:AX39"/>
    <mergeCell ref="AU40:AX40"/>
    <mergeCell ref="AU41:AX41"/>
    <mergeCell ref="AU42:AX42"/>
    <mergeCell ref="AU43:AX43"/>
    <mergeCell ref="AU44:AX44"/>
    <mergeCell ref="AU33:AX33"/>
    <mergeCell ref="AU34:AX34"/>
    <mergeCell ref="AU35:AX35"/>
    <mergeCell ref="AU36:AX36"/>
    <mergeCell ref="AU37:AX37"/>
    <mergeCell ref="AU38:AX38"/>
    <mergeCell ref="AQ28:BA28"/>
    <mergeCell ref="AU29:AX29"/>
    <mergeCell ref="AY29:BA29"/>
    <mergeCell ref="AU30:AX30"/>
    <mergeCell ref="AU31:AX31"/>
    <mergeCell ref="AU32:AX32"/>
    <mergeCell ref="Z43:AC43"/>
    <mergeCell ref="Z44:AC44"/>
    <mergeCell ref="AQ17:AX17"/>
    <mergeCell ref="AR18:AS18"/>
    <mergeCell ref="AR19:AS19"/>
    <mergeCell ref="AR20:AS20"/>
    <mergeCell ref="AR21:AS21"/>
    <mergeCell ref="AR22:AS22"/>
    <mergeCell ref="AR23:AS23"/>
    <mergeCell ref="AR24:AS24"/>
    <mergeCell ref="Z37:AC37"/>
    <mergeCell ref="Z38:AC38"/>
    <mergeCell ref="Z39:AC39"/>
    <mergeCell ref="Z40:AC40"/>
    <mergeCell ref="Z41:AC41"/>
    <mergeCell ref="Z42:AC42"/>
    <mergeCell ref="Z31:AC31"/>
    <mergeCell ref="Z32:AC32"/>
    <mergeCell ref="W21:X21"/>
    <mergeCell ref="W22:X22"/>
    <mergeCell ref="I29:K29"/>
    <mergeCell ref="Z33:AC33"/>
    <mergeCell ref="E36:H36"/>
    <mergeCell ref="E35:H35"/>
    <mergeCell ref="E34:H34"/>
    <mergeCell ref="E33:H33"/>
    <mergeCell ref="E32:H32"/>
    <mergeCell ref="E31:H31"/>
    <mergeCell ref="Z34:AC34"/>
    <mergeCell ref="Z35:AC35"/>
    <mergeCell ref="Z36:AC36"/>
    <mergeCell ref="W23:X23"/>
    <mergeCell ref="W24:X24"/>
    <mergeCell ref="V28:AF28"/>
    <mergeCell ref="Z29:AC29"/>
    <mergeCell ref="AD29:AF29"/>
    <mergeCell ref="Z30:AC30"/>
    <mergeCell ref="AD76:AF76"/>
    <mergeCell ref="Z77:AC77"/>
    <mergeCell ref="AD78:AF78"/>
    <mergeCell ref="Z79:AC79"/>
    <mergeCell ref="B19:C19"/>
    <mergeCell ref="B18:C18"/>
    <mergeCell ref="E44:H44"/>
    <mergeCell ref="E43:H43"/>
    <mergeCell ref="E42:H42"/>
    <mergeCell ref="E41:H41"/>
    <mergeCell ref="E40:H40"/>
    <mergeCell ref="E39:H39"/>
    <mergeCell ref="E38:H38"/>
    <mergeCell ref="E37:H37"/>
    <mergeCell ref="B24:C24"/>
    <mergeCell ref="B23:C23"/>
    <mergeCell ref="B22:C22"/>
    <mergeCell ref="B21:C21"/>
    <mergeCell ref="B20:C20"/>
    <mergeCell ref="E30:H30"/>
    <mergeCell ref="E29:H29"/>
    <mergeCell ref="A28:K28"/>
    <mergeCell ref="W19:X19"/>
    <mergeCell ref="W20:X20"/>
    <mergeCell ref="AQ52:AS52"/>
    <mergeCell ref="Z84:AC84"/>
    <mergeCell ref="C64:G64"/>
    <mergeCell ref="C66:G66"/>
    <mergeCell ref="C68:G68"/>
    <mergeCell ref="C70:G70"/>
    <mergeCell ref="C74:G74"/>
    <mergeCell ref="C76:G76"/>
    <mergeCell ref="C80:G80"/>
    <mergeCell ref="X64:AB64"/>
    <mergeCell ref="X66:AB66"/>
    <mergeCell ref="X68:AB68"/>
    <mergeCell ref="X70:AB70"/>
    <mergeCell ref="X72:AB72"/>
    <mergeCell ref="X76:AB76"/>
    <mergeCell ref="X78:AB78"/>
    <mergeCell ref="X81:AB81"/>
    <mergeCell ref="X83:AB83"/>
    <mergeCell ref="G84:H84"/>
    <mergeCell ref="C84:F84"/>
    <mergeCell ref="AD81:AF81"/>
    <mergeCell ref="Z82:AC82"/>
    <mergeCell ref="AD83:AF83"/>
    <mergeCell ref="V75:AF75"/>
  </mergeCells>
  <pageMargins left="0.7" right="0.7" top="0.78740157499999996" bottom="0.78740157499999996" header="0.3" footer="0.3"/>
  <pageSetup paperSize="9" orientation="portrait" r:id="rId1"/>
  <ignoredErrors>
    <ignoredError sqref="E34 C38 E38 X38 Z34 Z38 AS38 AU38 AU34 AT80:AX80 AT74:AX74 AT75:AX75 AT76:AX76 AT77:AX77 AT78:AX78 AT79:AX7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0"/>
  <sheetViews>
    <sheetView view="pageLayout" zoomScaleNormal="100" workbookViewId="0">
      <selection sqref="A1:I1"/>
    </sheetView>
  </sheetViews>
  <sheetFormatPr baseColWidth="10" defaultRowHeight="15" x14ac:dyDescent="0.25"/>
  <cols>
    <col min="1" max="1" width="5" style="89" bestFit="1" customWidth="1"/>
    <col min="2" max="2" width="6.7109375" style="89" bestFit="1" customWidth="1"/>
    <col min="3" max="3" width="19" style="89" customWidth="1"/>
    <col min="4" max="4" width="1.5703125" style="89" bestFit="1" customWidth="1"/>
    <col min="5" max="5" width="19.140625" style="89" customWidth="1"/>
    <col min="6" max="6" width="4.7109375" style="89" customWidth="1"/>
    <col min="7" max="7" width="1.5703125" style="89" bestFit="1" customWidth="1"/>
    <col min="8" max="8" width="4.7109375" style="89" customWidth="1"/>
    <col min="9" max="9" width="23.28515625" style="89" customWidth="1"/>
    <col min="10" max="10" width="5" style="89" customWidth="1"/>
    <col min="11" max="11" width="6.5703125" style="89" customWidth="1"/>
    <col min="12" max="12" width="19" style="89" customWidth="1"/>
    <col min="13" max="13" width="1.5703125" style="89" customWidth="1"/>
    <col min="14" max="14" width="19" style="89" customWidth="1"/>
    <col min="15" max="15" width="4.7109375" style="89" customWidth="1"/>
    <col min="16" max="16" width="1.5703125" style="89" customWidth="1"/>
    <col min="17" max="17" width="4.7109375" style="89" customWidth="1"/>
    <col min="18" max="18" width="20" style="89" customWidth="1"/>
    <col min="19" max="19" width="4.28515625" style="89" bestFit="1" customWidth="1"/>
    <col min="20" max="20" width="6.7109375" style="89" bestFit="1" customWidth="1"/>
    <col min="21" max="21" width="19" style="89" customWidth="1"/>
    <col min="22" max="22" width="1.5703125" style="89" bestFit="1" customWidth="1"/>
    <col min="23" max="23" width="19.140625" style="89" customWidth="1"/>
    <col min="24" max="24" width="4.7109375" style="89" customWidth="1"/>
    <col min="25" max="25" width="1.5703125" style="89" bestFit="1" customWidth="1"/>
    <col min="26" max="26" width="4.7109375" style="89" customWidth="1"/>
    <col min="27" max="27" width="23.28515625" style="89" customWidth="1"/>
    <col min="28" max="16384" width="11.42578125" style="89"/>
  </cols>
  <sheetData>
    <row r="1" spans="1:19" x14ac:dyDescent="0.25">
      <c r="A1" s="261" t="s">
        <v>89</v>
      </c>
      <c r="B1" s="262"/>
      <c r="C1" s="262"/>
      <c r="D1" s="262"/>
      <c r="E1" s="262"/>
      <c r="F1" s="262"/>
      <c r="G1" s="262"/>
      <c r="H1" s="262"/>
      <c r="I1" s="263"/>
      <c r="J1" s="261" t="s">
        <v>93</v>
      </c>
      <c r="K1" s="262"/>
      <c r="L1" s="262"/>
      <c r="M1" s="262"/>
      <c r="N1" s="262"/>
      <c r="O1" s="262"/>
      <c r="P1" s="262"/>
      <c r="Q1" s="262"/>
      <c r="R1" s="262"/>
      <c r="S1" s="263"/>
    </row>
    <row r="2" spans="1:19" x14ac:dyDescent="0.25">
      <c r="A2" s="176"/>
      <c r="B2" s="176"/>
      <c r="C2" s="176"/>
      <c r="D2" s="176"/>
      <c r="E2" s="176"/>
      <c r="F2" s="176"/>
      <c r="G2" s="176"/>
      <c r="H2" s="176"/>
      <c r="I2" s="176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19" x14ac:dyDescent="0.25">
      <c r="A3" s="279" t="s">
        <v>0</v>
      </c>
      <c r="B3" s="280"/>
      <c r="C3" s="281"/>
      <c r="D3" s="176"/>
      <c r="E3" s="176"/>
      <c r="F3" s="176"/>
      <c r="G3" s="176"/>
      <c r="H3" s="176"/>
      <c r="I3" s="176"/>
      <c r="J3" s="261" t="s">
        <v>35</v>
      </c>
      <c r="K3" s="262"/>
      <c r="L3" s="262"/>
      <c r="M3" s="262"/>
      <c r="N3" s="262"/>
      <c r="O3" s="262"/>
      <c r="P3" s="262"/>
      <c r="Q3" s="262"/>
      <c r="R3" s="262"/>
      <c r="S3" s="263"/>
    </row>
    <row r="4" spans="1:19" x14ac:dyDescent="0.25">
      <c r="A4" s="271" t="str">
        <f>Spielplan!A8</f>
        <v>HamBas</v>
      </c>
      <c r="B4" s="272"/>
      <c r="C4" s="273"/>
      <c r="D4" s="176"/>
      <c r="E4" s="176"/>
      <c r="F4" s="176"/>
      <c r="G4" s="176"/>
      <c r="H4" s="176"/>
      <c r="I4" s="176"/>
      <c r="J4" s="90" t="s">
        <v>16</v>
      </c>
      <c r="K4" s="91" t="s">
        <v>9</v>
      </c>
      <c r="L4" s="267" t="s">
        <v>94</v>
      </c>
      <c r="M4" s="265"/>
      <c r="N4" s="266"/>
      <c r="O4" s="267" t="s">
        <v>11</v>
      </c>
      <c r="P4" s="265"/>
      <c r="Q4" s="266"/>
      <c r="R4" s="92" t="s">
        <v>88</v>
      </c>
      <c r="S4" s="93" t="s">
        <v>95</v>
      </c>
    </row>
    <row r="5" spans="1:19" x14ac:dyDescent="0.25">
      <c r="A5" s="268" t="str">
        <f>Spielplan!A9</f>
        <v>Balluminati</v>
      </c>
      <c r="B5" s="269"/>
      <c r="C5" s="270"/>
      <c r="D5" s="176"/>
      <c r="E5" s="176"/>
      <c r="F5" s="176"/>
      <c r="G5" s="176"/>
      <c r="H5" s="176"/>
      <c r="I5" s="176"/>
      <c r="J5" s="94">
        <f>Spielplan!A65</f>
        <v>46</v>
      </c>
      <c r="K5" s="95">
        <f>Spielplan!B65</f>
        <v>0.66319444444444398</v>
      </c>
      <c r="L5" s="96" t="str">
        <f>Spielplan!C65</f>
        <v/>
      </c>
      <c r="M5" s="97" t="s">
        <v>12</v>
      </c>
      <c r="N5" s="98" t="str">
        <f>Spielplan!E65</f>
        <v/>
      </c>
      <c r="O5" s="88"/>
      <c r="P5" s="100" t="s">
        <v>12</v>
      </c>
      <c r="Q5" s="88"/>
      <c r="R5" s="101" t="str">
        <f>Spielplan!W54</f>
        <v/>
      </c>
      <c r="S5" s="102">
        <v>1</v>
      </c>
    </row>
    <row r="6" spans="1:19" x14ac:dyDescent="0.25">
      <c r="A6" s="268" t="str">
        <f>Spielplan!A10</f>
        <v>H3 Stammtisch</v>
      </c>
      <c r="B6" s="269"/>
      <c r="C6" s="270"/>
      <c r="D6" s="176"/>
      <c r="E6" s="176"/>
      <c r="F6" s="176"/>
      <c r="G6" s="176"/>
      <c r="H6" s="176"/>
      <c r="I6" s="176"/>
      <c r="J6" s="90" t="s">
        <v>16</v>
      </c>
      <c r="K6" s="103" t="s">
        <v>9</v>
      </c>
      <c r="L6" s="267" t="s">
        <v>96</v>
      </c>
      <c r="M6" s="265"/>
      <c r="N6" s="266"/>
      <c r="O6" s="267" t="s">
        <v>11</v>
      </c>
      <c r="P6" s="265"/>
      <c r="Q6" s="266"/>
      <c r="R6" s="92" t="s">
        <v>88</v>
      </c>
      <c r="S6" s="93" t="s">
        <v>95</v>
      </c>
    </row>
    <row r="7" spans="1:19" x14ac:dyDescent="0.25">
      <c r="A7" s="268" t="str">
        <f>Spielplan!A11</f>
        <v>Yao know what I Ming</v>
      </c>
      <c r="B7" s="269"/>
      <c r="C7" s="270"/>
      <c r="D7" s="176"/>
      <c r="E7" s="176"/>
      <c r="F7" s="176"/>
      <c r="G7" s="176"/>
      <c r="H7" s="176"/>
      <c r="I7" s="176"/>
      <c r="J7" s="94">
        <f>Spielplan!A67</f>
        <v>47</v>
      </c>
      <c r="K7" s="95">
        <f>Spielplan!B67</f>
        <v>0.66319444444444398</v>
      </c>
      <c r="L7" s="96" t="str">
        <f>Spielplan!C67</f>
        <v/>
      </c>
      <c r="M7" s="97" t="s">
        <v>12</v>
      </c>
      <c r="N7" s="98" t="str">
        <f>Spielplan!E67</f>
        <v/>
      </c>
      <c r="O7" s="88"/>
      <c r="P7" s="100" t="s">
        <v>12</v>
      </c>
      <c r="Q7" s="88"/>
      <c r="R7" s="101" t="str">
        <f>Spielplan!W52</f>
        <v/>
      </c>
      <c r="S7" s="102">
        <v>2</v>
      </c>
    </row>
    <row r="8" spans="1:19" x14ac:dyDescent="0.25">
      <c r="A8" s="268" t="str">
        <f>Spielplan!A12</f>
        <v>LastMinute</v>
      </c>
      <c r="B8" s="269"/>
      <c r="C8" s="270"/>
      <c r="D8" s="176"/>
      <c r="E8" s="176"/>
      <c r="F8" s="176"/>
      <c r="G8" s="176"/>
      <c r="H8" s="176"/>
      <c r="I8" s="176"/>
      <c r="J8" s="90" t="s">
        <v>16</v>
      </c>
      <c r="K8" s="103" t="s">
        <v>9</v>
      </c>
      <c r="L8" s="267" t="s">
        <v>97</v>
      </c>
      <c r="M8" s="265"/>
      <c r="N8" s="266"/>
      <c r="O8" s="267" t="s">
        <v>11</v>
      </c>
      <c r="P8" s="265"/>
      <c r="Q8" s="266"/>
      <c r="R8" s="92" t="s">
        <v>88</v>
      </c>
      <c r="S8" s="93" t="s">
        <v>95</v>
      </c>
    </row>
    <row r="9" spans="1:19" x14ac:dyDescent="0.25">
      <c r="A9" s="274" t="str">
        <f>Spielplan!A13</f>
        <v>Team Bröötsche 2</v>
      </c>
      <c r="B9" s="275"/>
      <c r="C9" s="276"/>
      <c r="D9" s="176"/>
      <c r="E9" s="176"/>
      <c r="F9" s="176"/>
      <c r="G9" s="176"/>
      <c r="H9" s="176"/>
      <c r="I9" s="176"/>
      <c r="J9" s="94">
        <f>Spielplan!A69</f>
        <v>48</v>
      </c>
      <c r="K9" s="95">
        <f>Spielplan!B69</f>
        <v>0.66319444444444398</v>
      </c>
      <c r="L9" s="96" t="str">
        <f>Spielplan!C69</f>
        <v/>
      </c>
      <c r="M9" s="97" t="s">
        <v>12</v>
      </c>
      <c r="N9" s="98" t="str">
        <f>Spielplan!E69</f>
        <v/>
      </c>
      <c r="O9" s="88"/>
      <c r="P9" s="100" t="s">
        <v>12</v>
      </c>
      <c r="Q9" s="88"/>
      <c r="R9" s="101" t="str">
        <f>Spielplan!W50</f>
        <v/>
      </c>
      <c r="S9" s="102">
        <v>3</v>
      </c>
    </row>
    <row r="10" spans="1:19" x14ac:dyDescent="0.25">
      <c r="A10" s="176"/>
      <c r="B10" s="176"/>
      <c r="C10" s="176"/>
      <c r="D10" s="176"/>
      <c r="E10" s="176"/>
      <c r="F10" s="176"/>
      <c r="G10" s="176"/>
      <c r="H10" s="176"/>
      <c r="I10" s="176"/>
      <c r="J10" s="90" t="s">
        <v>16</v>
      </c>
      <c r="K10" s="103" t="s">
        <v>9</v>
      </c>
      <c r="L10" s="267" t="s">
        <v>98</v>
      </c>
      <c r="M10" s="265"/>
      <c r="N10" s="266"/>
      <c r="O10" s="267" t="s">
        <v>11</v>
      </c>
      <c r="P10" s="265"/>
      <c r="Q10" s="266"/>
      <c r="R10" s="92" t="s">
        <v>88</v>
      </c>
      <c r="S10" s="93" t="s">
        <v>95</v>
      </c>
    </row>
    <row r="11" spans="1:19" x14ac:dyDescent="0.25">
      <c r="A11" s="261" t="s">
        <v>10</v>
      </c>
      <c r="B11" s="262"/>
      <c r="C11" s="262"/>
      <c r="D11" s="262"/>
      <c r="E11" s="262"/>
      <c r="F11" s="262"/>
      <c r="G11" s="262"/>
      <c r="H11" s="262"/>
      <c r="I11" s="263"/>
      <c r="J11" s="104">
        <f>Spielplan!A71</f>
        <v>49</v>
      </c>
      <c r="K11" s="95">
        <f>Spielplan!B71</f>
        <v>0.67361111111111061</v>
      </c>
      <c r="L11" s="105" t="str">
        <f>Spielplan!C71</f>
        <v/>
      </c>
      <c r="M11" s="100" t="s">
        <v>12</v>
      </c>
      <c r="N11" s="99" t="str">
        <f>Spielplan!E71</f>
        <v/>
      </c>
      <c r="O11" s="88"/>
      <c r="P11" s="100" t="s">
        <v>12</v>
      </c>
      <c r="Q11" s="88"/>
      <c r="R11" s="101" t="str">
        <f>Spielplan!W51</f>
        <v/>
      </c>
      <c r="S11" s="102">
        <v>1</v>
      </c>
    </row>
    <row r="12" spans="1:19" x14ac:dyDescent="0.25">
      <c r="A12" s="106" t="s">
        <v>16</v>
      </c>
      <c r="B12" s="107" t="s">
        <v>9</v>
      </c>
      <c r="C12" s="108" t="s">
        <v>4</v>
      </c>
      <c r="D12" s="107" t="s">
        <v>12</v>
      </c>
      <c r="E12" s="109" t="s">
        <v>5</v>
      </c>
      <c r="F12" s="277" t="s">
        <v>11</v>
      </c>
      <c r="G12" s="277"/>
      <c r="H12" s="278"/>
      <c r="I12" s="110" t="s">
        <v>88</v>
      </c>
      <c r="J12" s="177"/>
      <c r="K12" s="177"/>
      <c r="L12" s="177"/>
      <c r="M12" s="177"/>
      <c r="N12" s="177"/>
      <c r="O12" s="177"/>
      <c r="P12" s="177"/>
      <c r="Q12" s="177"/>
      <c r="R12" s="177"/>
      <c r="S12" s="177"/>
    </row>
    <row r="13" spans="1:19" x14ac:dyDescent="0.25">
      <c r="A13" s="111">
        <f>Spielplan!A30</f>
        <v>1</v>
      </c>
      <c r="B13" s="112">
        <f>Spielplan!B30</f>
        <v>0.5</v>
      </c>
      <c r="C13" s="113" t="str">
        <f>Spielplan!C30</f>
        <v>HamBas</v>
      </c>
      <c r="D13" s="114" t="str">
        <f>Spielplan!D30</f>
        <v>-</v>
      </c>
      <c r="E13" s="115" t="str">
        <f>Spielplan!E30</f>
        <v>Team Bröötsche 2</v>
      </c>
      <c r="F13" s="80"/>
      <c r="G13" s="114" t="s">
        <v>12</v>
      </c>
      <c r="H13" s="81"/>
      <c r="I13" s="116" t="str">
        <f>A6</f>
        <v>H3 Stammtisch</v>
      </c>
      <c r="J13" s="261" t="s">
        <v>54</v>
      </c>
      <c r="K13" s="262"/>
      <c r="L13" s="262"/>
      <c r="M13" s="262"/>
      <c r="N13" s="262"/>
      <c r="O13" s="262"/>
      <c r="P13" s="262"/>
      <c r="Q13" s="262"/>
      <c r="R13" s="262"/>
      <c r="S13" s="263"/>
    </row>
    <row r="14" spans="1:19" x14ac:dyDescent="0.25">
      <c r="A14" s="94">
        <f>Spielplan!A31</f>
        <v>4</v>
      </c>
      <c r="B14" s="117">
        <f>Spielplan!B31</f>
        <v>0.51041666666666663</v>
      </c>
      <c r="C14" s="96" t="str">
        <f>Spielplan!C31</f>
        <v>Balluminati</v>
      </c>
      <c r="D14" s="118" t="str">
        <f>Spielplan!D31</f>
        <v>-</v>
      </c>
      <c r="E14" s="119" t="str">
        <f>Spielplan!E31</f>
        <v>LastMinute</v>
      </c>
      <c r="F14" s="82"/>
      <c r="G14" s="118" t="s">
        <v>12</v>
      </c>
      <c r="H14" s="83"/>
      <c r="I14" s="120" t="str">
        <f>A4</f>
        <v>HamBas</v>
      </c>
      <c r="J14" s="90" t="s">
        <v>16</v>
      </c>
      <c r="K14" s="91" t="s">
        <v>9</v>
      </c>
      <c r="L14" s="267" t="s">
        <v>99</v>
      </c>
      <c r="M14" s="265"/>
      <c r="N14" s="266"/>
      <c r="O14" s="267" t="s">
        <v>11</v>
      </c>
      <c r="P14" s="265"/>
      <c r="Q14" s="266"/>
      <c r="R14" s="92" t="s">
        <v>88</v>
      </c>
      <c r="S14" s="93" t="s">
        <v>95</v>
      </c>
    </row>
    <row r="15" spans="1:19" x14ac:dyDescent="0.25">
      <c r="A15" s="104">
        <f>Spielplan!A32</f>
        <v>7</v>
      </c>
      <c r="B15" s="95">
        <f>Spielplan!B32</f>
        <v>0.52083333333333326</v>
      </c>
      <c r="C15" s="105" t="str">
        <f>Spielplan!C32</f>
        <v>Yao know what I Ming</v>
      </c>
      <c r="D15" s="121" t="str">
        <f>Spielplan!D32</f>
        <v>-</v>
      </c>
      <c r="E15" s="122" t="str">
        <f>Spielplan!E32</f>
        <v>H3 Stammtisch</v>
      </c>
      <c r="F15" s="84"/>
      <c r="G15" s="121" t="s">
        <v>12</v>
      </c>
      <c r="H15" s="85"/>
      <c r="I15" s="123" t="str">
        <f>A9</f>
        <v>Team Bröötsche 2</v>
      </c>
      <c r="J15" s="94">
        <f>Spielplan!V65</f>
        <v>50</v>
      </c>
      <c r="K15" s="95">
        <f>Spielplan!W65</f>
        <v>0.67361111111111061</v>
      </c>
      <c r="L15" s="96" t="str">
        <f>Spielplan!X65</f>
        <v/>
      </c>
      <c r="M15" s="97" t="s">
        <v>12</v>
      </c>
      <c r="N15" s="98" t="str">
        <f>Spielplan!Z65</f>
        <v/>
      </c>
      <c r="O15" s="88"/>
      <c r="P15" s="100" t="s">
        <v>12</v>
      </c>
      <c r="Q15" s="88"/>
      <c r="R15" s="101" t="str">
        <f>Spielplan!W55</f>
        <v/>
      </c>
      <c r="S15" s="102">
        <v>2</v>
      </c>
    </row>
    <row r="16" spans="1:19" x14ac:dyDescent="0.25">
      <c r="A16" s="124">
        <f>Spielplan!A33</f>
        <v>10</v>
      </c>
      <c r="B16" s="125">
        <f>Spielplan!B33</f>
        <v>0.53124999999999989</v>
      </c>
      <c r="C16" s="126" t="str">
        <f>Spielplan!C33</f>
        <v>Team Bröötsche 2</v>
      </c>
      <c r="D16" s="127" t="str">
        <f>Spielplan!D33</f>
        <v>-</v>
      </c>
      <c r="E16" s="128" t="str">
        <f>Spielplan!E33</f>
        <v>Balluminati</v>
      </c>
      <c r="F16" s="86"/>
      <c r="G16" s="127" t="s">
        <v>12</v>
      </c>
      <c r="H16" s="87"/>
      <c r="I16" s="129" t="str">
        <f>A8</f>
        <v>LastMinute</v>
      </c>
      <c r="J16" s="90" t="s">
        <v>16</v>
      </c>
      <c r="K16" s="103" t="s">
        <v>9</v>
      </c>
      <c r="L16" s="267" t="s">
        <v>100</v>
      </c>
      <c r="M16" s="265"/>
      <c r="N16" s="266"/>
      <c r="O16" s="267" t="s">
        <v>11</v>
      </c>
      <c r="P16" s="265"/>
      <c r="Q16" s="266"/>
      <c r="R16" s="92" t="s">
        <v>88</v>
      </c>
      <c r="S16" s="93" t="s">
        <v>95</v>
      </c>
    </row>
    <row r="17" spans="1:19" x14ac:dyDescent="0.25">
      <c r="A17" s="130">
        <f>Spielplan!A34</f>
        <v>13</v>
      </c>
      <c r="B17" s="117">
        <f>Spielplan!B34</f>
        <v>0.54166666666666652</v>
      </c>
      <c r="C17" s="96" t="str">
        <f>Spielplan!C34</f>
        <v>H3 Stammtisch</v>
      </c>
      <c r="D17" s="118" t="str">
        <f>Spielplan!D34</f>
        <v>-</v>
      </c>
      <c r="E17" s="119" t="str">
        <f>Spielplan!E34</f>
        <v>HamBas</v>
      </c>
      <c r="F17" s="82"/>
      <c r="G17" s="118" t="s">
        <v>12</v>
      </c>
      <c r="H17" s="83"/>
      <c r="I17" s="120" t="str">
        <f>A7</f>
        <v>Yao know what I Ming</v>
      </c>
      <c r="J17" s="94">
        <f>Spielplan!V67</f>
        <v>51</v>
      </c>
      <c r="K17" s="95">
        <f>Spielplan!W67</f>
        <v>0.67361111111111061</v>
      </c>
      <c r="L17" s="96" t="str">
        <f>Spielplan!X67</f>
        <v/>
      </c>
      <c r="M17" s="97" t="s">
        <v>12</v>
      </c>
      <c r="N17" s="98" t="str">
        <f>Spielplan!Z67</f>
        <v/>
      </c>
      <c r="O17" s="88"/>
      <c r="P17" s="100" t="s">
        <v>12</v>
      </c>
      <c r="Q17" s="88"/>
      <c r="R17" s="101" t="str">
        <f>Spielplan!W53</f>
        <v/>
      </c>
      <c r="S17" s="102">
        <v>3</v>
      </c>
    </row>
    <row r="18" spans="1:19" x14ac:dyDescent="0.25">
      <c r="A18" s="104">
        <f>Spielplan!A35</f>
        <v>16</v>
      </c>
      <c r="B18" s="95">
        <f>Spielplan!B35</f>
        <v>0.55208333333333315</v>
      </c>
      <c r="C18" s="105" t="str">
        <f>Spielplan!C35</f>
        <v>LastMinute</v>
      </c>
      <c r="D18" s="121" t="str">
        <f>Spielplan!D35</f>
        <v>-</v>
      </c>
      <c r="E18" s="122" t="str">
        <f>Spielplan!E35</f>
        <v>Yao know what I Ming</v>
      </c>
      <c r="F18" s="84"/>
      <c r="G18" s="121" t="s">
        <v>12</v>
      </c>
      <c r="H18" s="85"/>
      <c r="I18" s="123" t="str">
        <f>A5</f>
        <v>Balluminati</v>
      </c>
      <c r="J18" s="90" t="s">
        <v>16</v>
      </c>
      <c r="K18" s="103" t="s">
        <v>9</v>
      </c>
      <c r="L18" s="267" t="s">
        <v>101</v>
      </c>
      <c r="M18" s="265"/>
      <c r="N18" s="266"/>
      <c r="O18" s="267" t="s">
        <v>11</v>
      </c>
      <c r="P18" s="265"/>
      <c r="Q18" s="266"/>
      <c r="R18" s="92" t="s">
        <v>88</v>
      </c>
      <c r="S18" s="93" t="s">
        <v>95</v>
      </c>
    </row>
    <row r="19" spans="1:19" x14ac:dyDescent="0.25">
      <c r="A19" s="124">
        <f>Spielplan!A36</f>
        <v>19</v>
      </c>
      <c r="B19" s="125">
        <f>Spielplan!B36</f>
        <v>0.56249999999999978</v>
      </c>
      <c r="C19" s="126" t="str">
        <f>Spielplan!C36</f>
        <v>H3 Stammtisch</v>
      </c>
      <c r="D19" s="127" t="str">
        <f>Spielplan!D36</f>
        <v>-</v>
      </c>
      <c r="E19" s="128" t="str">
        <f>Spielplan!E36</f>
        <v>Team Bröötsche 2</v>
      </c>
      <c r="F19" s="86"/>
      <c r="G19" s="127" t="s">
        <v>12</v>
      </c>
      <c r="H19" s="87"/>
      <c r="I19" s="129" t="str">
        <f>A4</f>
        <v>HamBas</v>
      </c>
      <c r="J19" s="94">
        <f>Spielplan!V69</f>
        <v>52</v>
      </c>
      <c r="K19" s="95">
        <f>Spielplan!W69</f>
        <v>0.68402777777777724</v>
      </c>
      <c r="L19" s="96" t="str">
        <f>Spielplan!X69</f>
        <v/>
      </c>
      <c r="M19" s="97" t="s">
        <v>12</v>
      </c>
      <c r="N19" s="98" t="str">
        <f>Spielplan!Z69</f>
        <v/>
      </c>
      <c r="O19" s="88"/>
      <c r="P19" s="100" t="s">
        <v>12</v>
      </c>
      <c r="Q19" s="88"/>
      <c r="R19" s="101" t="str">
        <f>Spielplan!B19</f>
        <v/>
      </c>
      <c r="S19" s="102">
        <v>1</v>
      </c>
    </row>
    <row r="20" spans="1:19" x14ac:dyDescent="0.25">
      <c r="A20" s="94">
        <f>Spielplan!A37</f>
        <v>22</v>
      </c>
      <c r="B20" s="117">
        <f>Spielplan!B37</f>
        <v>0.57291666666666641</v>
      </c>
      <c r="C20" s="96" t="str">
        <f>Spielplan!C37</f>
        <v>Yao know what I Ming</v>
      </c>
      <c r="D20" s="118" t="str">
        <f>Spielplan!D37</f>
        <v>-</v>
      </c>
      <c r="E20" s="119" t="str">
        <f>Spielplan!E37</f>
        <v>Balluminati</v>
      </c>
      <c r="F20" s="82"/>
      <c r="G20" s="118" t="s">
        <v>12</v>
      </c>
      <c r="H20" s="83"/>
      <c r="I20" s="120" t="str">
        <f>A8</f>
        <v>LastMinute</v>
      </c>
      <c r="J20" s="90" t="s">
        <v>16</v>
      </c>
      <c r="K20" s="103" t="s">
        <v>9</v>
      </c>
      <c r="L20" s="267" t="s">
        <v>102</v>
      </c>
      <c r="M20" s="265"/>
      <c r="N20" s="266"/>
      <c r="O20" s="267" t="s">
        <v>11</v>
      </c>
      <c r="P20" s="265"/>
      <c r="Q20" s="266"/>
      <c r="R20" s="92" t="s">
        <v>88</v>
      </c>
      <c r="S20" s="93" t="s">
        <v>95</v>
      </c>
    </row>
    <row r="21" spans="1:19" x14ac:dyDescent="0.25">
      <c r="A21" s="131">
        <f>Spielplan!A38</f>
        <v>25</v>
      </c>
      <c r="B21" s="95">
        <f>Spielplan!B38</f>
        <v>0.58333333333333304</v>
      </c>
      <c r="C21" s="105" t="str">
        <f>Spielplan!C38</f>
        <v>HamBas</v>
      </c>
      <c r="D21" s="121" t="str">
        <f>Spielplan!D38</f>
        <v>-</v>
      </c>
      <c r="E21" s="122" t="str">
        <f>Spielplan!E38</f>
        <v>LastMinute</v>
      </c>
      <c r="F21" s="84"/>
      <c r="G21" s="121" t="s">
        <v>12</v>
      </c>
      <c r="H21" s="85"/>
      <c r="I21" s="123" t="str">
        <f>A9</f>
        <v>Team Bröötsche 2</v>
      </c>
      <c r="J21" s="94">
        <f>Spielplan!V71</f>
        <v>53</v>
      </c>
      <c r="K21" s="95">
        <f>Spielplan!W71</f>
        <v>0.68402777777777724</v>
      </c>
      <c r="L21" s="96" t="str">
        <f>Spielplan!X71</f>
        <v/>
      </c>
      <c r="M21" s="100" t="s">
        <v>12</v>
      </c>
      <c r="N21" s="98" t="str">
        <f>Spielplan!Z71</f>
        <v/>
      </c>
      <c r="O21" s="88"/>
      <c r="P21" s="100" t="s">
        <v>12</v>
      </c>
      <c r="Q21" s="88"/>
      <c r="R21" s="101" t="str">
        <f>Spielplan!W20</f>
        <v/>
      </c>
      <c r="S21" s="102">
        <v>2</v>
      </c>
    </row>
    <row r="22" spans="1:19" x14ac:dyDescent="0.25">
      <c r="A22" s="124">
        <f>Spielplan!A39</f>
        <v>28</v>
      </c>
      <c r="B22" s="125">
        <f>Spielplan!B39</f>
        <v>0.59374999999999967</v>
      </c>
      <c r="C22" s="126" t="str">
        <f>Spielplan!C39</f>
        <v>Team Bröötsche 2</v>
      </c>
      <c r="D22" s="127" t="str">
        <f>Spielplan!D39</f>
        <v>-</v>
      </c>
      <c r="E22" s="128" t="str">
        <f>Spielplan!E39</f>
        <v>Yao know what I Ming</v>
      </c>
      <c r="F22" s="86"/>
      <c r="G22" s="127" t="s">
        <v>12</v>
      </c>
      <c r="H22" s="87"/>
      <c r="I22" s="129" t="str">
        <f>A6</f>
        <v>H3 Stammtisch</v>
      </c>
      <c r="J22" s="90" t="s">
        <v>16</v>
      </c>
      <c r="K22" s="103" t="s">
        <v>9</v>
      </c>
      <c r="L22" s="267" t="s">
        <v>103</v>
      </c>
      <c r="M22" s="265"/>
      <c r="N22" s="266"/>
      <c r="O22" s="267" t="s">
        <v>11</v>
      </c>
      <c r="P22" s="265"/>
      <c r="Q22" s="266"/>
      <c r="R22" s="92" t="s">
        <v>88</v>
      </c>
      <c r="S22" s="93" t="s">
        <v>95</v>
      </c>
    </row>
    <row r="23" spans="1:19" x14ac:dyDescent="0.25">
      <c r="A23" s="94">
        <f>Spielplan!A40</f>
        <v>31</v>
      </c>
      <c r="B23" s="117">
        <f>Spielplan!B40</f>
        <v>0.6041666666666663</v>
      </c>
      <c r="C23" s="96" t="str">
        <f>Spielplan!C40</f>
        <v>LastMinute</v>
      </c>
      <c r="D23" s="118" t="str">
        <f>Spielplan!D40</f>
        <v>-</v>
      </c>
      <c r="E23" s="119" t="str">
        <f>Spielplan!E40</f>
        <v>H3 Stammtisch</v>
      </c>
      <c r="F23" s="82"/>
      <c r="G23" s="118" t="s">
        <v>12</v>
      </c>
      <c r="H23" s="83"/>
      <c r="I23" s="120" t="str">
        <f>A5</f>
        <v>Balluminati</v>
      </c>
      <c r="J23" s="104">
        <f>Spielplan!V73</f>
        <v>54</v>
      </c>
      <c r="K23" s="95">
        <f>Spielplan!W73</f>
        <v>0.68402777777777724</v>
      </c>
      <c r="L23" s="105" t="str">
        <f>Spielplan!X73</f>
        <v/>
      </c>
      <c r="M23" s="100" t="s">
        <v>12</v>
      </c>
      <c r="N23" s="99" t="str">
        <f>Spielplan!Z73</f>
        <v/>
      </c>
      <c r="O23" s="88"/>
      <c r="P23" s="100" t="s">
        <v>12</v>
      </c>
      <c r="Q23" s="88"/>
      <c r="R23" s="101" t="str">
        <f>Spielplan!W19</f>
        <v/>
      </c>
      <c r="S23" s="102">
        <v>3</v>
      </c>
    </row>
    <row r="24" spans="1:19" x14ac:dyDescent="0.25">
      <c r="A24" s="104">
        <f>Spielplan!A41</f>
        <v>34</v>
      </c>
      <c r="B24" s="95">
        <f>Spielplan!B41</f>
        <v>0.61458333333333293</v>
      </c>
      <c r="C24" s="105" t="str">
        <f>Spielplan!C41</f>
        <v>Balluminati</v>
      </c>
      <c r="D24" s="121" t="str">
        <f>Spielplan!D41</f>
        <v>-</v>
      </c>
      <c r="E24" s="122" t="str">
        <f>Spielplan!E41</f>
        <v>HamBas</v>
      </c>
      <c r="F24" s="84"/>
      <c r="G24" s="121" t="s">
        <v>12</v>
      </c>
      <c r="H24" s="85"/>
      <c r="I24" s="123" t="str">
        <f>A7</f>
        <v>Yao know what I Ming</v>
      </c>
      <c r="J24" s="177"/>
      <c r="K24" s="177"/>
      <c r="L24" s="177"/>
      <c r="M24" s="177"/>
      <c r="N24" s="177"/>
      <c r="O24" s="177"/>
      <c r="P24" s="177"/>
      <c r="Q24" s="177"/>
      <c r="R24" s="177"/>
      <c r="S24" s="177"/>
    </row>
    <row r="25" spans="1:19" x14ac:dyDescent="0.25">
      <c r="A25" s="132">
        <f>Spielplan!A42</f>
        <v>37</v>
      </c>
      <c r="B25" s="125">
        <f>Spielplan!B42</f>
        <v>0.62499999999999956</v>
      </c>
      <c r="C25" s="126" t="str">
        <f>Spielplan!C42</f>
        <v>LastMinute</v>
      </c>
      <c r="D25" s="127" t="str">
        <f>Spielplan!D42</f>
        <v>-</v>
      </c>
      <c r="E25" s="128" t="str">
        <f>Spielplan!E42</f>
        <v>Team Bröötsche 2</v>
      </c>
      <c r="F25" s="86"/>
      <c r="G25" s="127" t="s">
        <v>12</v>
      </c>
      <c r="H25" s="87"/>
      <c r="I25" s="129" t="str">
        <f>A6</f>
        <v>H3 Stammtisch</v>
      </c>
      <c r="J25" s="261" t="s">
        <v>55</v>
      </c>
      <c r="K25" s="262"/>
      <c r="L25" s="262"/>
      <c r="M25" s="262"/>
      <c r="N25" s="262"/>
      <c r="O25" s="262"/>
      <c r="P25" s="262"/>
      <c r="Q25" s="262"/>
      <c r="R25" s="262"/>
      <c r="S25" s="263"/>
    </row>
    <row r="26" spans="1:19" x14ac:dyDescent="0.25">
      <c r="A26" s="94">
        <f>Spielplan!A43</f>
        <v>40</v>
      </c>
      <c r="B26" s="117">
        <f>Spielplan!B43</f>
        <v>0.63541666666666619</v>
      </c>
      <c r="C26" s="96" t="str">
        <f>Spielplan!C43</f>
        <v>HamBas</v>
      </c>
      <c r="D26" s="118" t="str">
        <f>Spielplan!D43</f>
        <v>-</v>
      </c>
      <c r="E26" s="119" t="str">
        <f>Spielplan!E43</f>
        <v>Yao know what I Ming</v>
      </c>
      <c r="F26" s="82"/>
      <c r="G26" s="118" t="s">
        <v>12</v>
      </c>
      <c r="H26" s="83"/>
      <c r="I26" s="120" t="str">
        <f>A8</f>
        <v>LastMinute</v>
      </c>
      <c r="J26" s="90" t="s">
        <v>16</v>
      </c>
      <c r="K26" s="91" t="s">
        <v>9</v>
      </c>
      <c r="L26" s="267" t="s">
        <v>104</v>
      </c>
      <c r="M26" s="265"/>
      <c r="N26" s="266"/>
      <c r="O26" s="267" t="s">
        <v>11</v>
      </c>
      <c r="P26" s="265"/>
      <c r="Q26" s="266"/>
      <c r="R26" s="92" t="s">
        <v>88</v>
      </c>
      <c r="S26" s="93" t="s">
        <v>95</v>
      </c>
    </row>
    <row r="27" spans="1:19" x14ac:dyDescent="0.25">
      <c r="A27" s="131">
        <f>Spielplan!A44</f>
        <v>43</v>
      </c>
      <c r="B27" s="95">
        <f>Spielplan!B44</f>
        <v>0.64583333333333282</v>
      </c>
      <c r="C27" s="105" t="str">
        <f>Spielplan!C44</f>
        <v>H3 Stammtisch</v>
      </c>
      <c r="D27" s="121" t="str">
        <f>Spielplan!D44</f>
        <v>-</v>
      </c>
      <c r="E27" s="122" t="str">
        <f>Spielplan!E44</f>
        <v>Balluminati</v>
      </c>
      <c r="F27" s="84"/>
      <c r="G27" s="121" t="s">
        <v>12</v>
      </c>
      <c r="H27" s="85"/>
      <c r="I27" s="123" t="str">
        <f>A4</f>
        <v>HamBas</v>
      </c>
      <c r="J27" s="94">
        <f>Spielplan!V77</f>
        <v>55</v>
      </c>
      <c r="K27" s="95">
        <f>Spielplan!W77</f>
        <v>0.69791666666666607</v>
      </c>
      <c r="L27" s="96" t="str">
        <f>Spielplan!X77</f>
        <v/>
      </c>
      <c r="M27" s="97" t="s">
        <v>12</v>
      </c>
      <c r="N27" s="98" t="str">
        <f>Spielplan!Z77</f>
        <v/>
      </c>
      <c r="O27" s="88"/>
      <c r="P27" s="100" t="s">
        <v>12</v>
      </c>
      <c r="Q27" s="88"/>
      <c r="R27" s="101" t="str">
        <f>Spielplan!W59</f>
        <v/>
      </c>
      <c r="S27" s="102">
        <v>1</v>
      </c>
    </row>
    <row r="28" spans="1:19" x14ac:dyDescent="0.25">
      <c r="A28" s="176"/>
      <c r="B28" s="176"/>
      <c r="C28" s="176"/>
      <c r="D28" s="176"/>
      <c r="E28" s="176"/>
      <c r="F28" s="176"/>
      <c r="G28" s="176"/>
      <c r="H28" s="176"/>
      <c r="I28" s="176"/>
      <c r="J28" s="90" t="s">
        <v>16</v>
      </c>
      <c r="K28" s="103" t="s">
        <v>9</v>
      </c>
      <c r="L28" s="267" t="s">
        <v>105</v>
      </c>
      <c r="M28" s="265"/>
      <c r="N28" s="266"/>
      <c r="O28" s="267" t="s">
        <v>11</v>
      </c>
      <c r="P28" s="265"/>
      <c r="Q28" s="266"/>
      <c r="R28" s="92" t="s">
        <v>88</v>
      </c>
      <c r="S28" s="93" t="s">
        <v>95</v>
      </c>
    </row>
    <row r="29" spans="1:19" x14ac:dyDescent="0.25">
      <c r="A29" s="176"/>
      <c r="B29" s="176"/>
      <c r="C29" s="176"/>
      <c r="D29" s="176"/>
      <c r="E29" s="176"/>
      <c r="F29" s="176"/>
      <c r="G29" s="176"/>
      <c r="H29" s="176"/>
      <c r="I29" s="176"/>
      <c r="J29" s="104">
        <f>Spielplan!V79</f>
        <v>56</v>
      </c>
      <c r="K29" s="95">
        <f>Spielplan!W79</f>
        <v>0.69791666666666607</v>
      </c>
      <c r="L29" s="105" t="str">
        <f>Spielplan!X79</f>
        <v/>
      </c>
      <c r="M29" s="100" t="s">
        <v>12</v>
      </c>
      <c r="N29" s="99" t="str">
        <f>Spielplan!Z79</f>
        <v/>
      </c>
      <c r="O29" s="88"/>
      <c r="P29" s="100" t="s">
        <v>12</v>
      </c>
      <c r="Q29" s="88"/>
      <c r="R29" s="101" t="str">
        <f>Spielplan!W57</f>
        <v/>
      </c>
      <c r="S29" s="102">
        <v>2</v>
      </c>
    </row>
    <row r="30" spans="1:19" x14ac:dyDescent="0.25">
      <c r="A30" s="176"/>
      <c r="B30" s="176"/>
      <c r="C30" s="176"/>
      <c r="D30" s="176"/>
      <c r="E30" s="176"/>
      <c r="F30" s="176"/>
      <c r="G30" s="176"/>
      <c r="H30" s="176"/>
      <c r="I30" s="176"/>
      <c r="J30" s="177"/>
      <c r="K30" s="177"/>
      <c r="L30" s="177"/>
      <c r="M30" s="177"/>
      <c r="N30" s="177"/>
      <c r="O30" s="177"/>
      <c r="P30" s="177"/>
      <c r="Q30" s="177"/>
      <c r="R30" s="177"/>
      <c r="S30" s="177"/>
    </row>
    <row r="31" spans="1:19" x14ac:dyDescent="0.25">
      <c r="A31" s="176"/>
      <c r="B31" s="176"/>
      <c r="C31" s="176"/>
      <c r="D31" s="176"/>
      <c r="E31" s="176"/>
      <c r="F31" s="176"/>
      <c r="G31" s="176"/>
      <c r="H31" s="176"/>
      <c r="I31" s="176"/>
      <c r="J31" s="261" t="s">
        <v>40</v>
      </c>
      <c r="K31" s="262"/>
      <c r="L31" s="262"/>
      <c r="M31" s="262"/>
      <c r="N31" s="262"/>
      <c r="O31" s="262"/>
      <c r="P31" s="262"/>
      <c r="Q31" s="262"/>
      <c r="R31" s="262"/>
      <c r="S31" s="263"/>
    </row>
    <row r="32" spans="1:19" x14ac:dyDescent="0.25">
      <c r="A32" s="176"/>
      <c r="B32" s="176"/>
      <c r="C32" s="176"/>
      <c r="D32" s="176"/>
      <c r="E32" s="176"/>
      <c r="F32" s="176"/>
      <c r="G32" s="176"/>
      <c r="H32" s="176"/>
      <c r="I32" s="176"/>
      <c r="J32" s="90" t="s">
        <v>16</v>
      </c>
      <c r="K32" s="91" t="s">
        <v>9</v>
      </c>
      <c r="L32" s="267" t="s">
        <v>106</v>
      </c>
      <c r="M32" s="265"/>
      <c r="N32" s="266"/>
      <c r="O32" s="267" t="s">
        <v>11</v>
      </c>
      <c r="P32" s="265"/>
      <c r="Q32" s="266"/>
      <c r="R32" s="92" t="s">
        <v>88</v>
      </c>
      <c r="S32" s="93" t="s">
        <v>95</v>
      </c>
    </row>
    <row r="33" spans="1:19" x14ac:dyDescent="0.25">
      <c r="A33" s="176"/>
      <c r="B33" s="176"/>
      <c r="C33" s="176"/>
      <c r="D33" s="176"/>
      <c r="E33" s="176"/>
      <c r="F33" s="176"/>
      <c r="G33" s="176"/>
      <c r="H33" s="176"/>
      <c r="I33" s="176"/>
      <c r="J33" s="94">
        <f>Spielplan!A75</f>
        <v>57</v>
      </c>
      <c r="K33" s="95">
        <f>Spielplan!B75</f>
        <v>0.7083333333333327</v>
      </c>
      <c r="L33" s="96" t="str">
        <f>Spielplan!C75</f>
        <v/>
      </c>
      <c r="M33" s="97" t="s">
        <v>12</v>
      </c>
      <c r="N33" s="98" t="str">
        <f>Spielplan!E75</f>
        <v/>
      </c>
      <c r="O33" s="88"/>
      <c r="P33" s="100" t="s">
        <v>12</v>
      </c>
      <c r="Q33" s="88"/>
      <c r="R33" s="101" t="str">
        <f>Spielplan!W56</f>
        <v/>
      </c>
      <c r="S33" s="102">
        <v>1</v>
      </c>
    </row>
    <row r="34" spans="1:19" x14ac:dyDescent="0.25">
      <c r="A34" s="176"/>
      <c r="B34" s="176"/>
      <c r="C34" s="176"/>
      <c r="D34" s="176"/>
      <c r="E34" s="176"/>
      <c r="F34" s="176"/>
      <c r="G34" s="176"/>
      <c r="H34" s="176"/>
      <c r="I34" s="176"/>
      <c r="J34" s="90" t="s">
        <v>16</v>
      </c>
      <c r="K34" s="103" t="s">
        <v>9</v>
      </c>
      <c r="L34" s="267" t="s">
        <v>107</v>
      </c>
      <c r="M34" s="265"/>
      <c r="N34" s="266"/>
      <c r="O34" s="267" t="s">
        <v>11</v>
      </c>
      <c r="P34" s="265"/>
      <c r="Q34" s="266"/>
      <c r="R34" s="92" t="s">
        <v>88</v>
      </c>
      <c r="S34" s="93" t="s">
        <v>95</v>
      </c>
    </row>
    <row r="35" spans="1:19" x14ac:dyDescent="0.25">
      <c r="A35" s="176"/>
      <c r="B35" s="176"/>
      <c r="C35" s="176"/>
      <c r="D35" s="176"/>
      <c r="E35" s="176"/>
      <c r="F35" s="176"/>
      <c r="G35" s="176"/>
      <c r="H35" s="176"/>
      <c r="I35" s="176"/>
      <c r="J35" s="104">
        <f>Spielplan!A77</f>
        <v>58</v>
      </c>
      <c r="K35" s="95">
        <f>Spielplan!B77</f>
        <v>0.7083333333333327</v>
      </c>
      <c r="L35" s="105" t="str">
        <f>Spielplan!C77</f>
        <v/>
      </c>
      <c r="M35" s="100" t="s">
        <v>12</v>
      </c>
      <c r="N35" s="99" t="str">
        <f>Spielplan!E77</f>
        <v/>
      </c>
      <c r="O35" s="88"/>
      <c r="P35" s="100" t="s">
        <v>12</v>
      </c>
      <c r="Q35" s="88"/>
      <c r="R35" s="101" t="str">
        <f>Spielplan!W58</f>
        <v/>
      </c>
      <c r="S35" s="102">
        <v>2</v>
      </c>
    </row>
    <row r="36" spans="1:19" x14ac:dyDescent="0.25">
      <c r="A36" s="176"/>
      <c r="B36" s="176"/>
      <c r="C36" s="176"/>
      <c r="D36" s="176"/>
      <c r="E36" s="176"/>
      <c r="F36" s="176"/>
      <c r="G36" s="176"/>
      <c r="H36" s="176"/>
      <c r="I36" s="176"/>
      <c r="J36" s="177"/>
      <c r="K36" s="177"/>
      <c r="L36" s="177"/>
      <c r="M36" s="177"/>
      <c r="N36" s="177"/>
      <c r="O36" s="177"/>
      <c r="P36" s="177"/>
      <c r="Q36" s="177"/>
      <c r="R36" s="177"/>
      <c r="S36" s="177"/>
    </row>
    <row r="37" spans="1:19" x14ac:dyDescent="0.25">
      <c r="A37" s="176"/>
      <c r="B37" s="176"/>
      <c r="C37" s="176"/>
      <c r="D37" s="176"/>
      <c r="E37" s="176"/>
      <c r="F37" s="176"/>
      <c r="G37" s="176"/>
      <c r="H37" s="176"/>
      <c r="I37" s="176"/>
      <c r="J37" s="261" t="s">
        <v>55</v>
      </c>
      <c r="K37" s="262"/>
      <c r="L37" s="262"/>
      <c r="M37" s="262"/>
      <c r="N37" s="262"/>
      <c r="O37" s="262"/>
      <c r="P37" s="262"/>
      <c r="Q37" s="262"/>
      <c r="R37" s="262"/>
      <c r="S37" s="263"/>
    </row>
    <row r="38" spans="1:19" x14ac:dyDescent="0.25">
      <c r="A38" s="176"/>
      <c r="B38" s="176"/>
      <c r="C38" s="176"/>
      <c r="D38" s="176"/>
      <c r="E38" s="176"/>
      <c r="F38" s="176"/>
      <c r="G38" s="176"/>
      <c r="H38" s="176"/>
      <c r="I38" s="176"/>
      <c r="J38" s="90" t="s">
        <v>16</v>
      </c>
      <c r="K38" s="91" t="s">
        <v>9</v>
      </c>
      <c r="L38" s="267" t="s">
        <v>108</v>
      </c>
      <c r="M38" s="265"/>
      <c r="N38" s="266"/>
      <c r="O38" s="267" t="s">
        <v>11</v>
      </c>
      <c r="P38" s="265"/>
      <c r="Q38" s="266"/>
      <c r="R38" s="92" t="s">
        <v>88</v>
      </c>
      <c r="S38" s="93" t="s">
        <v>95</v>
      </c>
    </row>
    <row r="39" spans="1:19" x14ac:dyDescent="0.25">
      <c r="A39" s="176"/>
      <c r="B39" s="176"/>
      <c r="C39" s="176"/>
      <c r="D39" s="176"/>
      <c r="E39" s="176"/>
      <c r="F39" s="176"/>
      <c r="G39" s="176"/>
      <c r="H39" s="176"/>
      <c r="I39" s="176"/>
      <c r="J39" s="94">
        <f>Spielplan!V82</f>
        <v>59</v>
      </c>
      <c r="K39" s="95">
        <f>Spielplan!W82</f>
        <v>0.72569444444444386</v>
      </c>
      <c r="L39" s="96" t="str">
        <f>Spielplan!X77</f>
        <v/>
      </c>
      <c r="M39" s="97" t="s">
        <v>12</v>
      </c>
      <c r="N39" s="98" t="str">
        <f>Spielplan!Z82</f>
        <v/>
      </c>
      <c r="O39" s="88"/>
      <c r="P39" s="100" t="s">
        <v>12</v>
      </c>
      <c r="Q39" s="88"/>
      <c r="R39" s="101" t="str">
        <f>Spielplan!C85</f>
        <v/>
      </c>
      <c r="S39" s="102">
        <v>1</v>
      </c>
    </row>
    <row r="40" spans="1:19" x14ac:dyDescent="0.25">
      <c r="A40" s="176"/>
      <c r="B40" s="176"/>
      <c r="C40" s="176"/>
      <c r="D40" s="176"/>
      <c r="E40" s="176"/>
      <c r="F40" s="176"/>
      <c r="G40" s="176"/>
      <c r="H40" s="176"/>
      <c r="I40" s="176"/>
      <c r="J40" s="90" t="s">
        <v>16</v>
      </c>
      <c r="K40" s="103" t="s">
        <v>9</v>
      </c>
      <c r="L40" s="267" t="s">
        <v>109</v>
      </c>
      <c r="M40" s="265"/>
      <c r="N40" s="266"/>
      <c r="O40" s="267" t="s">
        <v>11</v>
      </c>
      <c r="P40" s="265"/>
      <c r="Q40" s="266"/>
      <c r="R40" s="92" t="s">
        <v>88</v>
      </c>
      <c r="S40" s="93" t="s">
        <v>95</v>
      </c>
    </row>
    <row r="41" spans="1:19" x14ac:dyDescent="0.25">
      <c r="A41" s="176"/>
      <c r="B41" s="176"/>
      <c r="C41" s="176"/>
      <c r="D41" s="176"/>
      <c r="E41" s="176"/>
      <c r="F41" s="176"/>
      <c r="G41" s="176"/>
      <c r="H41" s="176"/>
      <c r="I41" s="176"/>
      <c r="J41" s="104">
        <f>Spielplan!V84</f>
        <v>60</v>
      </c>
      <c r="K41" s="95">
        <f>Spielplan!W84</f>
        <v>0.72569444444444386</v>
      </c>
      <c r="L41" s="105" t="str">
        <f>Spielplan!X79</f>
        <v/>
      </c>
      <c r="M41" s="100" t="s">
        <v>12</v>
      </c>
      <c r="N41" s="99" t="str">
        <f>Spielplan!Z84</f>
        <v/>
      </c>
      <c r="O41" s="88"/>
      <c r="P41" s="100" t="s">
        <v>12</v>
      </c>
      <c r="Q41" s="88"/>
      <c r="R41" s="101" t="str">
        <f>Spielplan!E85</f>
        <v/>
      </c>
      <c r="S41" s="102">
        <v>2</v>
      </c>
    </row>
    <row r="42" spans="1:19" x14ac:dyDescent="0.25">
      <c r="A42" s="176"/>
      <c r="B42" s="176"/>
      <c r="C42" s="176"/>
      <c r="D42" s="176"/>
      <c r="E42" s="176"/>
      <c r="F42" s="176"/>
      <c r="G42" s="176"/>
      <c r="H42" s="176"/>
      <c r="I42" s="176"/>
      <c r="J42" s="177"/>
      <c r="K42" s="177"/>
      <c r="L42" s="177"/>
      <c r="M42" s="177"/>
      <c r="N42" s="177"/>
      <c r="O42" s="177"/>
      <c r="P42" s="177"/>
      <c r="Q42" s="177"/>
      <c r="R42" s="177"/>
      <c r="S42" s="177"/>
    </row>
    <row r="43" spans="1:19" x14ac:dyDescent="0.25">
      <c r="A43" s="176"/>
      <c r="B43" s="176"/>
      <c r="C43" s="176"/>
      <c r="D43" s="176"/>
      <c r="E43" s="176"/>
      <c r="F43" s="176"/>
      <c r="G43" s="176"/>
      <c r="H43" s="176"/>
      <c r="I43" s="176"/>
      <c r="J43" s="261" t="s">
        <v>44</v>
      </c>
      <c r="K43" s="262"/>
      <c r="L43" s="262"/>
      <c r="M43" s="262"/>
      <c r="N43" s="262"/>
      <c r="O43" s="262"/>
      <c r="P43" s="262"/>
      <c r="Q43" s="262"/>
      <c r="R43" s="262"/>
      <c r="S43" s="263"/>
    </row>
    <row r="44" spans="1:19" x14ac:dyDescent="0.25">
      <c r="A44" s="176"/>
      <c r="B44" s="176"/>
      <c r="C44" s="176"/>
      <c r="D44" s="176"/>
      <c r="E44" s="176"/>
      <c r="F44" s="176"/>
      <c r="G44" s="176"/>
      <c r="H44" s="176"/>
      <c r="I44" s="176"/>
      <c r="J44" s="90" t="s">
        <v>16</v>
      </c>
      <c r="K44" s="91" t="s">
        <v>9</v>
      </c>
      <c r="L44" s="264" t="s">
        <v>45</v>
      </c>
      <c r="M44" s="265"/>
      <c r="N44" s="266"/>
      <c r="O44" s="267" t="s">
        <v>11</v>
      </c>
      <c r="P44" s="265"/>
      <c r="Q44" s="266"/>
      <c r="R44" s="92" t="s">
        <v>88</v>
      </c>
      <c r="S44" s="93" t="s">
        <v>95</v>
      </c>
    </row>
    <row r="45" spans="1:19" x14ac:dyDescent="0.25">
      <c r="A45" s="176"/>
      <c r="B45" s="176"/>
      <c r="C45" s="176"/>
      <c r="D45" s="176"/>
      <c r="E45" s="176"/>
      <c r="F45" s="176"/>
      <c r="G45" s="176"/>
      <c r="H45" s="176"/>
      <c r="I45" s="176"/>
      <c r="J45" s="104">
        <f>Spielplan!A81</f>
        <v>61</v>
      </c>
      <c r="K45" s="95">
        <f>Spielplan!B81</f>
        <v>0.72569444444444386</v>
      </c>
      <c r="L45" s="105" t="str">
        <f>Spielplan!C81</f>
        <v/>
      </c>
      <c r="M45" s="100" t="s">
        <v>12</v>
      </c>
      <c r="N45" s="99" t="str">
        <f>Spielplan!E81</f>
        <v/>
      </c>
      <c r="O45" s="88"/>
      <c r="P45" s="100" t="s">
        <v>12</v>
      </c>
      <c r="Q45" s="88"/>
      <c r="R45" s="101" t="str">
        <f>Spielplan!W50</f>
        <v/>
      </c>
      <c r="S45" s="102">
        <v>3</v>
      </c>
    </row>
    <row r="46" spans="1:19" x14ac:dyDescent="0.25">
      <c r="A46" s="176"/>
      <c r="B46" s="176"/>
      <c r="C46" s="176"/>
      <c r="D46" s="176"/>
      <c r="E46" s="176"/>
      <c r="F46" s="176"/>
      <c r="G46" s="176"/>
      <c r="H46" s="176"/>
      <c r="I46" s="176"/>
      <c r="J46" s="177"/>
      <c r="K46" s="177"/>
      <c r="L46" s="177"/>
      <c r="M46" s="177"/>
      <c r="N46" s="177"/>
      <c r="O46" s="177"/>
      <c r="P46" s="177"/>
      <c r="Q46" s="177"/>
      <c r="R46" s="177"/>
      <c r="S46" s="177"/>
    </row>
    <row r="47" spans="1:19" x14ac:dyDescent="0.25">
      <c r="A47" s="176"/>
      <c r="B47" s="176"/>
      <c r="C47" s="176"/>
      <c r="D47" s="176"/>
      <c r="E47" s="176"/>
      <c r="F47" s="176"/>
      <c r="G47" s="176"/>
      <c r="H47" s="176"/>
      <c r="I47" s="176"/>
      <c r="J47" s="261" t="s">
        <v>46</v>
      </c>
      <c r="K47" s="262"/>
      <c r="L47" s="262"/>
      <c r="M47" s="262"/>
      <c r="N47" s="262"/>
      <c r="O47" s="262"/>
      <c r="P47" s="262"/>
      <c r="Q47" s="262"/>
      <c r="R47" s="262"/>
      <c r="S47" s="263"/>
    </row>
    <row r="48" spans="1:19" x14ac:dyDescent="0.25">
      <c r="A48" s="176"/>
      <c r="B48" s="176"/>
      <c r="C48" s="176"/>
      <c r="D48" s="176"/>
      <c r="E48" s="176"/>
      <c r="F48" s="176"/>
      <c r="G48" s="176"/>
      <c r="H48" s="176"/>
      <c r="I48" s="176"/>
      <c r="J48" s="90" t="s">
        <v>16</v>
      </c>
      <c r="K48" s="91" t="s">
        <v>9</v>
      </c>
      <c r="L48" s="264" t="s">
        <v>47</v>
      </c>
      <c r="M48" s="265"/>
      <c r="N48" s="266"/>
      <c r="O48" s="267" t="s">
        <v>11</v>
      </c>
      <c r="P48" s="265"/>
      <c r="Q48" s="266"/>
      <c r="R48" s="92" t="s">
        <v>88</v>
      </c>
      <c r="S48" s="93" t="s">
        <v>95</v>
      </c>
    </row>
    <row r="49" spans="1:19" x14ac:dyDescent="0.25">
      <c r="A49" s="176"/>
      <c r="B49" s="176"/>
      <c r="C49" s="176"/>
      <c r="D49" s="176"/>
      <c r="E49" s="176"/>
      <c r="F49" s="176"/>
      <c r="G49" s="176"/>
      <c r="H49" s="176"/>
      <c r="I49" s="176"/>
      <c r="J49" s="104">
        <f>Spielplan!A85</f>
        <v>62</v>
      </c>
      <c r="K49" s="95">
        <f>Spielplan!B85</f>
        <v>0.74999999999999944</v>
      </c>
      <c r="L49" s="105" t="str">
        <f>Spielplan!C85</f>
        <v/>
      </c>
      <c r="M49" s="100" t="s">
        <v>12</v>
      </c>
      <c r="N49" s="99" t="str">
        <f>Spielplan!E85</f>
        <v/>
      </c>
      <c r="O49" s="88"/>
      <c r="P49" s="100" t="s">
        <v>12</v>
      </c>
      <c r="Q49" s="88"/>
      <c r="R49" s="101" t="str">
        <f>Spielplan!W51</f>
        <v/>
      </c>
      <c r="S49" s="102" t="s">
        <v>110</v>
      </c>
    </row>
    <row r="50" spans="1:19" x14ac:dyDescent="0.25">
      <c r="A50" s="176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</row>
    <row r="51" spans="1:19" x14ac:dyDescent="0.25">
      <c r="A51" s="261" t="s">
        <v>90</v>
      </c>
      <c r="B51" s="262"/>
      <c r="C51" s="262"/>
      <c r="D51" s="262"/>
      <c r="E51" s="262"/>
      <c r="F51" s="262"/>
      <c r="G51" s="262"/>
      <c r="H51" s="262"/>
      <c r="I51" s="263"/>
    </row>
    <row r="52" spans="1:19" x14ac:dyDescent="0.25">
      <c r="A52" s="176"/>
      <c r="B52" s="176"/>
      <c r="C52" s="176"/>
      <c r="D52" s="176"/>
      <c r="E52" s="176"/>
      <c r="F52" s="176"/>
      <c r="G52" s="176"/>
      <c r="H52" s="176"/>
      <c r="I52" s="176"/>
    </row>
    <row r="53" spans="1:19" x14ac:dyDescent="0.25">
      <c r="A53" s="279" t="s">
        <v>2</v>
      </c>
      <c r="B53" s="280"/>
      <c r="C53" s="281"/>
      <c r="D53" s="176"/>
      <c r="E53" s="176"/>
      <c r="F53" s="176"/>
      <c r="G53" s="176"/>
      <c r="H53" s="176"/>
      <c r="I53" s="176"/>
    </row>
    <row r="54" spans="1:19" x14ac:dyDescent="0.25">
      <c r="A54" s="271" t="str">
        <f>Spielplan!V8</f>
        <v>Hoops I did it again</v>
      </c>
      <c r="B54" s="272"/>
      <c r="C54" s="273"/>
      <c r="D54" s="176"/>
      <c r="E54" s="176"/>
      <c r="F54" s="176"/>
      <c r="G54" s="176"/>
      <c r="H54" s="176"/>
      <c r="I54" s="176"/>
    </row>
    <row r="55" spans="1:19" x14ac:dyDescent="0.25">
      <c r="A55" s="268" t="str">
        <f>Spielplan!V9</f>
        <v>Mürschti Ballers</v>
      </c>
      <c r="B55" s="269"/>
      <c r="C55" s="270"/>
      <c r="D55" s="176"/>
      <c r="E55" s="176"/>
      <c r="F55" s="176"/>
      <c r="G55" s="176"/>
      <c r="H55" s="176"/>
      <c r="I55" s="176"/>
    </row>
    <row r="56" spans="1:19" x14ac:dyDescent="0.25">
      <c r="A56" s="268" t="str">
        <f>Spielplan!V10</f>
        <v>Inteam</v>
      </c>
      <c r="B56" s="269"/>
      <c r="C56" s="270"/>
      <c r="D56" s="176"/>
      <c r="E56" s="176"/>
      <c r="F56" s="176"/>
      <c r="G56" s="176"/>
      <c r="H56" s="176"/>
      <c r="I56" s="176"/>
    </row>
    <row r="57" spans="1:19" x14ac:dyDescent="0.25">
      <c r="A57" s="268" t="str">
        <f>Spielplan!V11</f>
        <v>Münnerstadter Korbleger</v>
      </c>
      <c r="B57" s="269"/>
      <c r="C57" s="270"/>
      <c r="D57" s="176"/>
      <c r="E57" s="176"/>
      <c r="F57" s="176"/>
      <c r="G57" s="176"/>
      <c r="H57" s="176"/>
      <c r="I57" s="176"/>
    </row>
    <row r="58" spans="1:19" x14ac:dyDescent="0.25">
      <c r="A58" s="268" t="str">
        <f>Spielplan!V12</f>
        <v>Ingo Gringo</v>
      </c>
      <c r="B58" s="269"/>
      <c r="C58" s="270"/>
      <c r="D58" s="176"/>
      <c r="E58" s="176"/>
      <c r="F58" s="176"/>
      <c r="G58" s="176"/>
      <c r="H58" s="176"/>
      <c r="I58" s="176"/>
    </row>
    <row r="59" spans="1:19" x14ac:dyDescent="0.25">
      <c r="A59" s="274" t="str">
        <f>Spielplan!V13</f>
        <v>Crimebühl Jailblazers</v>
      </c>
      <c r="B59" s="275"/>
      <c r="C59" s="276"/>
      <c r="D59" s="176"/>
      <c r="E59" s="176"/>
      <c r="F59" s="176"/>
      <c r="G59" s="176"/>
      <c r="H59" s="176"/>
      <c r="I59" s="176"/>
    </row>
    <row r="60" spans="1:19" x14ac:dyDescent="0.25">
      <c r="A60" s="176"/>
      <c r="B60" s="176"/>
      <c r="C60" s="176"/>
      <c r="D60" s="176"/>
      <c r="E60" s="176"/>
      <c r="F60" s="176"/>
      <c r="G60" s="176"/>
      <c r="H60" s="176"/>
      <c r="I60" s="176"/>
    </row>
    <row r="61" spans="1:19" x14ac:dyDescent="0.25">
      <c r="A61" s="261" t="s">
        <v>22</v>
      </c>
      <c r="B61" s="262"/>
      <c r="C61" s="262"/>
      <c r="D61" s="262"/>
      <c r="E61" s="262"/>
      <c r="F61" s="262"/>
      <c r="G61" s="262"/>
      <c r="H61" s="262"/>
      <c r="I61" s="263"/>
    </row>
    <row r="62" spans="1:19" x14ac:dyDescent="0.25">
      <c r="A62" s="106" t="s">
        <v>16</v>
      </c>
      <c r="B62" s="107" t="s">
        <v>9</v>
      </c>
      <c r="C62" s="108" t="s">
        <v>4</v>
      </c>
      <c r="D62" s="107" t="s">
        <v>12</v>
      </c>
      <c r="E62" s="109" t="s">
        <v>5</v>
      </c>
      <c r="F62" s="277" t="s">
        <v>11</v>
      </c>
      <c r="G62" s="277"/>
      <c r="H62" s="278"/>
      <c r="I62" s="110" t="s">
        <v>88</v>
      </c>
    </row>
    <row r="63" spans="1:19" x14ac:dyDescent="0.25">
      <c r="A63" s="111">
        <f>Spielplan!V30</f>
        <v>2</v>
      </c>
      <c r="B63" s="112">
        <f>Spielplan!W30</f>
        <v>0.5</v>
      </c>
      <c r="C63" s="113" t="str">
        <f>Spielplan!X30</f>
        <v>Hoops I did it again</v>
      </c>
      <c r="D63" s="114" t="str">
        <f>Spielplan!Y30</f>
        <v>-</v>
      </c>
      <c r="E63" s="115" t="str">
        <f>Spielplan!Z30</f>
        <v>Crimebühl Jailblazers</v>
      </c>
      <c r="F63" s="80"/>
      <c r="G63" s="114" t="s">
        <v>12</v>
      </c>
      <c r="H63" s="81"/>
      <c r="I63" s="116" t="str">
        <f>A56</f>
        <v>Inteam</v>
      </c>
    </row>
    <row r="64" spans="1:19" x14ac:dyDescent="0.25">
      <c r="A64" s="94">
        <f>Spielplan!V31</f>
        <v>5</v>
      </c>
      <c r="B64" s="117">
        <f>Spielplan!W31</f>
        <v>0.51041666666666663</v>
      </c>
      <c r="C64" s="96" t="str">
        <f>Spielplan!X31</f>
        <v>Mürschti Ballers</v>
      </c>
      <c r="D64" s="118" t="str">
        <f>Spielplan!Y31</f>
        <v>-</v>
      </c>
      <c r="E64" s="119" t="str">
        <f>Spielplan!Z31</f>
        <v>Ingo Gringo</v>
      </c>
      <c r="F64" s="82"/>
      <c r="G64" s="118" t="s">
        <v>12</v>
      </c>
      <c r="H64" s="83"/>
      <c r="I64" s="120" t="str">
        <f>A54</f>
        <v>Hoops I did it again</v>
      </c>
    </row>
    <row r="65" spans="1:9" x14ac:dyDescent="0.25">
      <c r="A65" s="104">
        <f>Spielplan!V32</f>
        <v>8</v>
      </c>
      <c r="B65" s="95">
        <f>Spielplan!W32</f>
        <v>0.52083333333333326</v>
      </c>
      <c r="C65" s="105" t="str">
        <f>Spielplan!X32</f>
        <v>Münnerstadter Korbleger</v>
      </c>
      <c r="D65" s="121" t="str">
        <f>Spielplan!Y32</f>
        <v>-</v>
      </c>
      <c r="E65" s="122" t="str">
        <f>Spielplan!Z32</f>
        <v>Inteam</v>
      </c>
      <c r="F65" s="84"/>
      <c r="G65" s="121" t="s">
        <v>12</v>
      </c>
      <c r="H65" s="85"/>
      <c r="I65" s="123" t="str">
        <f>A59</f>
        <v>Crimebühl Jailblazers</v>
      </c>
    </row>
    <row r="66" spans="1:9" x14ac:dyDescent="0.25">
      <c r="A66" s="124">
        <f>Spielplan!V33</f>
        <v>11</v>
      </c>
      <c r="B66" s="125">
        <f>Spielplan!W33</f>
        <v>0.53124999999999989</v>
      </c>
      <c r="C66" s="126" t="str">
        <f>Spielplan!X33</f>
        <v>Crimebühl Jailblazers</v>
      </c>
      <c r="D66" s="127" t="str">
        <f>Spielplan!Y33</f>
        <v>-</v>
      </c>
      <c r="E66" s="128" t="str">
        <f>Spielplan!Z33</f>
        <v>Mürschti Ballers</v>
      </c>
      <c r="F66" s="86"/>
      <c r="G66" s="127" t="s">
        <v>12</v>
      </c>
      <c r="H66" s="87"/>
      <c r="I66" s="129" t="str">
        <f>A58</f>
        <v>Ingo Gringo</v>
      </c>
    </row>
    <row r="67" spans="1:9" x14ac:dyDescent="0.25">
      <c r="A67" s="130">
        <f>Spielplan!V34</f>
        <v>14</v>
      </c>
      <c r="B67" s="117">
        <f>Spielplan!W34</f>
        <v>0.54166666666666652</v>
      </c>
      <c r="C67" s="96" t="str">
        <f>Spielplan!X34</f>
        <v>Inteam</v>
      </c>
      <c r="D67" s="118" t="str">
        <f>Spielplan!Y34</f>
        <v>-</v>
      </c>
      <c r="E67" s="119" t="str">
        <f>Spielplan!Z34</f>
        <v>Hoops I did it again</v>
      </c>
      <c r="F67" s="82"/>
      <c r="G67" s="118" t="s">
        <v>12</v>
      </c>
      <c r="H67" s="83"/>
      <c r="I67" s="120" t="str">
        <f>A57</f>
        <v>Münnerstadter Korbleger</v>
      </c>
    </row>
    <row r="68" spans="1:9" x14ac:dyDescent="0.25">
      <c r="A68" s="104">
        <f>Spielplan!V35</f>
        <v>17</v>
      </c>
      <c r="B68" s="95">
        <f>Spielplan!W35</f>
        <v>0.55208333333333315</v>
      </c>
      <c r="C68" s="105" t="str">
        <f>Spielplan!X35</f>
        <v>Ingo Gringo</v>
      </c>
      <c r="D68" s="121" t="str">
        <f>Spielplan!Y35</f>
        <v>-</v>
      </c>
      <c r="E68" s="122" t="str">
        <f>Spielplan!Z35</f>
        <v>Münnerstadter Korbleger</v>
      </c>
      <c r="F68" s="84"/>
      <c r="G68" s="121" t="s">
        <v>12</v>
      </c>
      <c r="H68" s="85"/>
      <c r="I68" s="123" t="str">
        <f>A55</f>
        <v>Mürschti Ballers</v>
      </c>
    </row>
    <row r="69" spans="1:9" x14ac:dyDescent="0.25">
      <c r="A69" s="124">
        <f>Spielplan!V36</f>
        <v>20</v>
      </c>
      <c r="B69" s="125">
        <f>Spielplan!W36</f>
        <v>0.56249999999999978</v>
      </c>
      <c r="C69" s="126" t="str">
        <f>Spielplan!X36</f>
        <v>Inteam</v>
      </c>
      <c r="D69" s="127" t="str">
        <f>Spielplan!Y36</f>
        <v>-</v>
      </c>
      <c r="E69" s="128" t="str">
        <f>Spielplan!Z36</f>
        <v>Crimebühl Jailblazers</v>
      </c>
      <c r="F69" s="86"/>
      <c r="G69" s="127" t="s">
        <v>12</v>
      </c>
      <c r="H69" s="87"/>
      <c r="I69" s="129" t="str">
        <f>A54</f>
        <v>Hoops I did it again</v>
      </c>
    </row>
    <row r="70" spans="1:9" x14ac:dyDescent="0.25">
      <c r="A70" s="94">
        <f>Spielplan!V37</f>
        <v>23</v>
      </c>
      <c r="B70" s="117">
        <f>Spielplan!W37</f>
        <v>0.57291666666666641</v>
      </c>
      <c r="C70" s="96" t="str">
        <f>Spielplan!X37</f>
        <v>Münnerstadter Korbleger</v>
      </c>
      <c r="D70" s="118" t="str">
        <f>Spielplan!Y37</f>
        <v>-</v>
      </c>
      <c r="E70" s="119" t="str">
        <f>Spielplan!Z37</f>
        <v>Mürschti Ballers</v>
      </c>
      <c r="F70" s="82"/>
      <c r="G70" s="118" t="s">
        <v>12</v>
      </c>
      <c r="H70" s="83"/>
      <c r="I70" s="120" t="str">
        <f>A58</f>
        <v>Ingo Gringo</v>
      </c>
    </row>
    <row r="71" spans="1:9" x14ac:dyDescent="0.25">
      <c r="A71" s="131">
        <f>Spielplan!V38</f>
        <v>26</v>
      </c>
      <c r="B71" s="95">
        <f>Spielplan!W38</f>
        <v>0.58333333333333304</v>
      </c>
      <c r="C71" s="105" t="str">
        <f>Spielplan!X38</f>
        <v>Hoops I did it again</v>
      </c>
      <c r="D71" s="121" t="str">
        <f>Spielplan!Y38</f>
        <v>-</v>
      </c>
      <c r="E71" s="122" t="str">
        <f>Spielplan!Z38</f>
        <v>Ingo Gringo</v>
      </c>
      <c r="F71" s="84"/>
      <c r="G71" s="121" t="s">
        <v>12</v>
      </c>
      <c r="H71" s="85"/>
      <c r="I71" s="123" t="str">
        <f>A59</f>
        <v>Crimebühl Jailblazers</v>
      </c>
    </row>
    <row r="72" spans="1:9" x14ac:dyDescent="0.25">
      <c r="A72" s="124">
        <f>Spielplan!V39</f>
        <v>29</v>
      </c>
      <c r="B72" s="125">
        <f>Spielplan!W39</f>
        <v>0.59374999999999967</v>
      </c>
      <c r="C72" s="126" t="str">
        <f>Spielplan!X39</f>
        <v>Crimebühl Jailblazers</v>
      </c>
      <c r="D72" s="127" t="str">
        <f>Spielplan!Y39</f>
        <v>-</v>
      </c>
      <c r="E72" s="128" t="str">
        <f>Spielplan!Z39</f>
        <v>Münnerstadter Korbleger</v>
      </c>
      <c r="F72" s="86"/>
      <c r="G72" s="127" t="s">
        <v>12</v>
      </c>
      <c r="H72" s="87"/>
      <c r="I72" s="129" t="str">
        <f>A56</f>
        <v>Inteam</v>
      </c>
    </row>
    <row r="73" spans="1:9" x14ac:dyDescent="0.25">
      <c r="A73" s="94">
        <f>Spielplan!V40</f>
        <v>32</v>
      </c>
      <c r="B73" s="117">
        <f>Spielplan!W40</f>
        <v>0.6041666666666663</v>
      </c>
      <c r="C73" s="96" t="str">
        <f>Spielplan!X40</f>
        <v>Ingo Gringo</v>
      </c>
      <c r="D73" s="118" t="str">
        <f>Spielplan!Y40</f>
        <v>-</v>
      </c>
      <c r="E73" s="119" t="str">
        <f>Spielplan!Z40</f>
        <v>Inteam</v>
      </c>
      <c r="F73" s="82"/>
      <c r="G73" s="118" t="s">
        <v>12</v>
      </c>
      <c r="H73" s="83"/>
      <c r="I73" s="120" t="str">
        <f>A55</f>
        <v>Mürschti Ballers</v>
      </c>
    </row>
    <row r="74" spans="1:9" x14ac:dyDescent="0.25">
      <c r="A74" s="104">
        <f>Spielplan!V41</f>
        <v>35</v>
      </c>
      <c r="B74" s="95">
        <f>Spielplan!W41</f>
        <v>0.61458333333333293</v>
      </c>
      <c r="C74" s="105" t="str">
        <f>Spielplan!X41</f>
        <v>Mürschti Ballers</v>
      </c>
      <c r="D74" s="121" t="str">
        <f>Spielplan!Y41</f>
        <v>-</v>
      </c>
      <c r="E74" s="122" t="str">
        <f>Spielplan!Z41</f>
        <v>Hoops I did it again</v>
      </c>
      <c r="F74" s="84"/>
      <c r="G74" s="121" t="s">
        <v>12</v>
      </c>
      <c r="H74" s="85"/>
      <c r="I74" s="123" t="str">
        <f>A57</f>
        <v>Münnerstadter Korbleger</v>
      </c>
    </row>
    <row r="75" spans="1:9" x14ac:dyDescent="0.25">
      <c r="A75" s="132">
        <f>Spielplan!V42</f>
        <v>38</v>
      </c>
      <c r="B75" s="125">
        <f>Spielplan!W42</f>
        <v>0.62499999999999956</v>
      </c>
      <c r="C75" s="126" t="str">
        <f>Spielplan!X42</f>
        <v>Ingo Gringo</v>
      </c>
      <c r="D75" s="127" t="str">
        <f>Spielplan!Y42</f>
        <v>-</v>
      </c>
      <c r="E75" s="128" t="str">
        <f>Spielplan!Z42</f>
        <v>Crimebühl Jailblazers</v>
      </c>
      <c r="F75" s="86"/>
      <c r="G75" s="127" t="s">
        <v>12</v>
      </c>
      <c r="H75" s="87"/>
      <c r="I75" s="129" t="str">
        <f>A56</f>
        <v>Inteam</v>
      </c>
    </row>
    <row r="76" spans="1:9" x14ac:dyDescent="0.25">
      <c r="A76" s="94">
        <f>Spielplan!V43</f>
        <v>41</v>
      </c>
      <c r="B76" s="117">
        <f>Spielplan!W43</f>
        <v>0.63541666666666619</v>
      </c>
      <c r="C76" s="96" t="str">
        <f>Spielplan!X43</f>
        <v>Hoops I did it again</v>
      </c>
      <c r="D76" s="118" t="str">
        <f>Spielplan!Y43</f>
        <v>-</v>
      </c>
      <c r="E76" s="119" t="str">
        <f>Spielplan!Z43</f>
        <v>Münnerstadter Korbleger</v>
      </c>
      <c r="F76" s="82"/>
      <c r="G76" s="118" t="s">
        <v>12</v>
      </c>
      <c r="H76" s="83"/>
      <c r="I76" s="120" t="str">
        <f>A58</f>
        <v>Ingo Gringo</v>
      </c>
    </row>
    <row r="77" spans="1:9" x14ac:dyDescent="0.25">
      <c r="A77" s="131">
        <f>Spielplan!V44</f>
        <v>44</v>
      </c>
      <c r="B77" s="95">
        <f>Spielplan!W44</f>
        <v>0.64583333333333282</v>
      </c>
      <c r="C77" s="105" t="str">
        <f>Spielplan!X44</f>
        <v>Inteam</v>
      </c>
      <c r="D77" s="121" t="str">
        <f>Spielplan!Y44</f>
        <v>-</v>
      </c>
      <c r="E77" s="122" t="str">
        <f>Spielplan!Z44</f>
        <v>Mürschti Ballers</v>
      </c>
      <c r="F77" s="84"/>
      <c r="G77" s="121" t="s">
        <v>12</v>
      </c>
      <c r="H77" s="85"/>
      <c r="I77" s="123" t="str">
        <f>A54</f>
        <v>Hoops I did it again</v>
      </c>
    </row>
    <row r="78" spans="1:9" x14ac:dyDescent="0.25">
      <c r="A78" s="176"/>
      <c r="B78" s="176"/>
      <c r="C78" s="176"/>
      <c r="D78" s="176"/>
      <c r="E78" s="176"/>
      <c r="F78" s="176"/>
      <c r="G78" s="176"/>
      <c r="H78" s="176"/>
      <c r="I78" s="176"/>
    </row>
    <row r="79" spans="1:9" x14ac:dyDescent="0.25">
      <c r="A79" s="176"/>
      <c r="B79" s="176"/>
      <c r="C79" s="176"/>
      <c r="D79" s="176"/>
      <c r="E79" s="176"/>
      <c r="F79" s="176"/>
      <c r="G79" s="176"/>
      <c r="H79" s="176"/>
      <c r="I79" s="176"/>
    </row>
    <row r="80" spans="1:9" x14ac:dyDescent="0.25">
      <c r="A80" s="176"/>
      <c r="B80" s="176"/>
      <c r="C80" s="176"/>
      <c r="D80" s="176"/>
      <c r="E80" s="176"/>
      <c r="F80" s="176"/>
      <c r="G80" s="176"/>
      <c r="H80" s="176"/>
      <c r="I80" s="176"/>
    </row>
    <row r="81" spans="1:9" x14ac:dyDescent="0.25">
      <c r="A81" s="176"/>
      <c r="B81" s="176"/>
      <c r="C81" s="176"/>
      <c r="D81" s="176"/>
      <c r="E81" s="176"/>
      <c r="F81" s="176"/>
      <c r="G81" s="176"/>
      <c r="H81" s="176"/>
      <c r="I81" s="176"/>
    </row>
    <row r="82" spans="1:9" x14ac:dyDescent="0.25">
      <c r="A82" s="176"/>
      <c r="B82" s="176"/>
      <c r="C82" s="176"/>
      <c r="D82" s="176"/>
      <c r="E82" s="176"/>
      <c r="F82" s="176"/>
      <c r="G82" s="176"/>
      <c r="H82" s="176"/>
      <c r="I82" s="176"/>
    </row>
    <row r="83" spans="1:9" x14ac:dyDescent="0.25">
      <c r="A83" s="176"/>
      <c r="B83" s="176"/>
      <c r="C83" s="176"/>
      <c r="D83" s="176"/>
      <c r="E83" s="176"/>
      <c r="F83" s="176"/>
      <c r="G83" s="176"/>
      <c r="H83" s="176"/>
      <c r="I83" s="176"/>
    </row>
    <row r="84" spans="1:9" x14ac:dyDescent="0.25">
      <c r="A84" s="176"/>
      <c r="B84" s="176"/>
      <c r="C84" s="176"/>
      <c r="D84" s="176"/>
      <c r="E84" s="176"/>
      <c r="F84" s="176"/>
      <c r="G84" s="176"/>
      <c r="H84" s="176"/>
      <c r="I84" s="176"/>
    </row>
    <row r="85" spans="1:9" x14ac:dyDescent="0.25">
      <c r="A85" s="176"/>
      <c r="B85" s="176"/>
      <c r="C85" s="176"/>
      <c r="D85" s="176"/>
      <c r="E85" s="176"/>
      <c r="F85" s="176"/>
      <c r="G85" s="176"/>
      <c r="H85" s="176"/>
      <c r="I85" s="176"/>
    </row>
    <row r="86" spans="1:9" x14ac:dyDescent="0.25">
      <c r="A86" s="176"/>
      <c r="B86" s="176"/>
      <c r="C86" s="176"/>
      <c r="D86" s="176"/>
      <c r="E86" s="176"/>
      <c r="F86" s="176"/>
      <c r="G86" s="176"/>
      <c r="H86" s="176"/>
      <c r="I86" s="176"/>
    </row>
    <row r="87" spans="1:9" x14ac:dyDescent="0.25">
      <c r="A87" s="176"/>
      <c r="B87" s="176"/>
      <c r="C87" s="176"/>
      <c r="D87" s="176"/>
      <c r="E87" s="176"/>
      <c r="F87" s="176"/>
      <c r="G87" s="176"/>
      <c r="H87" s="176"/>
      <c r="I87" s="176"/>
    </row>
    <row r="88" spans="1:9" x14ac:dyDescent="0.25">
      <c r="A88" s="176"/>
      <c r="B88" s="176"/>
      <c r="C88" s="176"/>
      <c r="D88" s="176"/>
      <c r="E88" s="176"/>
      <c r="F88" s="176"/>
      <c r="G88" s="176"/>
      <c r="H88" s="176"/>
      <c r="I88" s="176"/>
    </row>
    <row r="89" spans="1:9" x14ac:dyDescent="0.25">
      <c r="A89" s="176"/>
      <c r="B89" s="176"/>
      <c r="C89" s="176"/>
      <c r="D89" s="176"/>
      <c r="E89" s="176"/>
      <c r="F89" s="176"/>
      <c r="G89" s="176"/>
      <c r="H89" s="176"/>
      <c r="I89" s="176"/>
    </row>
    <row r="90" spans="1:9" x14ac:dyDescent="0.25">
      <c r="A90" s="176"/>
      <c r="B90" s="176"/>
      <c r="C90" s="176"/>
      <c r="D90" s="176"/>
      <c r="E90" s="176"/>
      <c r="F90" s="176"/>
      <c r="G90" s="176"/>
      <c r="H90" s="176"/>
      <c r="I90" s="176"/>
    </row>
    <row r="91" spans="1:9" x14ac:dyDescent="0.25">
      <c r="A91" s="176"/>
      <c r="B91" s="176"/>
      <c r="C91" s="176"/>
      <c r="D91" s="176"/>
      <c r="E91" s="176"/>
      <c r="F91" s="176"/>
      <c r="G91" s="176"/>
      <c r="H91" s="176"/>
      <c r="I91" s="176"/>
    </row>
    <row r="92" spans="1:9" x14ac:dyDescent="0.25">
      <c r="A92" s="176"/>
      <c r="B92" s="176"/>
      <c r="C92" s="176"/>
      <c r="D92" s="176"/>
      <c r="E92" s="176"/>
      <c r="F92" s="176"/>
      <c r="G92" s="176"/>
      <c r="H92" s="176"/>
      <c r="I92" s="176"/>
    </row>
    <row r="93" spans="1:9" x14ac:dyDescent="0.25">
      <c r="A93" s="176"/>
      <c r="B93" s="176"/>
      <c r="C93" s="176"/>
      <c r="D93" s="176"/>
      <c r="E93" s="176"/>
      <c r="F93" s="176"/>
      <c r="G93" s="176"/>
      <c r="H93" s="176"/>
      <c r="I93" s="176"/>
    </row>
    <row r="94" spans="1:9" x14ac:dyDescent="0.25">
      <c r="A94" s="176"/>
      <c r="B94" s="176"/>
      <c r="C94" s="176"/>
      <c r="D94" s="176"/>
      <c r="E94" s="176"/>
      <c r="F94" s="176"/>
      <c r="G94" s="176"/>
      <c r="H94" s="176"/>
      <c r="I94" s="176"/>
    </row>
    <row r="95" spans="1:9" x14ac:dyDescent="0.25">
      <c r="A95" s="176"/>
      <c r="B95" s="176"/>
      <c r="C95" s="176"/>
      <c r="D95" s="176"/>
      <c r="E95" s="176"/>
      <c r="F95" s="176"/>
      <c r="G95" s="176"/>
      <c r="H95" s="176"/>
      <c r="I95" s="176"/>
    </row>
    <row r="96" spans="1:9" x14ac:dyDescent="0.25">
      <c r="A96" s="176"/>
      <c r="B96" s="176"/>
      <c r="C96" s="176"/>
      <c r="D96" s="176"/>
      <c r="E96" s="176"/>
      <c r="F96" s="176"/>
      <c r="G96" s="176"/>
      <c r="H96" s="176"/>
      <c r="I96" s="176"/>
    </row>
    <row r="97" spans="1:9" x14ac:dyDescent="0.25">
      <c r="A97" s="176"/>
      <c r="B97" s="176"/>
      <c r="C97" s="176"/>
      <c r="D97" s="176"/>
      <c r="E97" s="176"/>
      <c r="F97" s="176"/>
      <c r="G97" s="176"/>
      <c r="H97" s="176"/>
      <c r="I97" s="176"/>
    </row>
    <row r="98" spans="1:9" x14ac:dyDescent="0.25">
      <c r="A98" s="176"/>
      <c r="B98" s="176"/>
      <c r="C98" s="176"/>
      <c r="D98" s="176"/>
      <c r="E98" s="176"/>
      <c r="F98" s="176"/>
      <c r="G98" s="176"/>
      <c r="H98" s="176"/>
      <c r="I98" s="176"/>
    </row>
    <row r="99" spans="1:9" x14ac:dyDescent="0.25">
      <c r="A99" s="176"/>
      <c r="B99" s="176"/>
      <c r="C99" s="176"/>
      <c r="D99" s="176"/>
      <c r="E99" s="176"/>
      <c r="F99" s="176"/>
      <c r="G99" s="176"/>
      <c r="H99" s="176"/>
      <c r="I99" s="176"/>
    </row>
    <row r="100" spans="1:9" x14ac:dyDescent="0.25">
      <c r="A100" s="176"/>
      <c r="B100" s="176"/>
      <c r="C100" s="176"/>
      <c r="D100" s="176"/>
      <c r="E100" s="176"/>
      <c r="F100" s="176"/>
      <c r="G100" s="176"/>
      <c r="H100" s="176"/>
      <c r="I100" s="176"/>
    </row>
    <row r="101" spans="1:9" x14ac:dyDescent="0.25">
      <c r="A101" s="261" t="s">
        <v>91</v>
      </c>
      <c r="B101" s="262"/>
      <c r="C101" s="262"/>
      <c r="D101" s="262"/>
      <c r="E101" s="262"/>
      <c r="F101" s="262"/>
      <c r="G101" s="262"/>
      <c r="H101" s="262"/>
      <c r="I101" s="263"/>
    </row>
    <row r="102" spans="1:9" x14ac:dyDescent="0.25">
      <c r="A102" s="176"/>
      <c r="B102" s="176"/>
      <c r="C102" s="176"/>
      <c r="D102" s="176"/>
      <c r="E102" s="176"/>
      <c r="F102" s="176"/>
      <c r="G102" s="176"/>
      <c r="H102" s="176"/>
      <c r="I102" s="176"/>
    </row>
    <row r="103" spans="1:9" x14ac:dyDescent="0.25">
      <c r="A103" s="279" t="s">
        <v>3</v>
      </c>
      <c r="B103" s="280"/>
      <c r="C103" s="281"/>
      <c r="D103" s="176"/>
      <c r="E103" s="176"/>
      <c r="F103" s="176"/>
      <c r="G103" s="176"/>
      <c r="H103" s="176"/>
      <c r="I103" s="176"/>
    </row>
    <row r="104" spans="1:9" x14ac:dyDescent="0.25">
      <c r="A104" s="271" t="str">
        <f>Spielplan!AQ8</f>
        <v>Grombrooklyn 99</v>
      </c>
      <c r="B104" s="272"/>
      <c r="C104" s="273"/>
      <c r="D104" s="176"/>
      <c r="E104" s="176"/>
      <c r="F104" s="176"/>
      <c r="G104" s="176"/>
      <c r="H104" s="176"/>
      <c r="I104" s="176"/>
    </row>
    <row r="105" spans="1:9" x14ac:dyDescent="0.25">
      <c r="A105" s="268" t="str">
        <f>Spielplan!AQ9</f>
        <v>Zweckgemeinschaft</v>
      </c>
      <c r="B105" s="269"/>
      <c r="C105" s="270"/>
      <c r="D105" s="176"/>
      <c r="E105" s="176"/>
      <c r="F105" s="176"/>
      <c r="G105" s="176"/>
      <c r="H105" s="176"/>
      <c r="I105" s="176"/>
    </row>
    <row r="106" spans="1:9" x14ac:dyDescent="0.25">
      <c r="A106" s="268" t="str">
        <f>Spielplan!AQ10</f>
        <v>Crimebühl Tinderwolves</v>
      </c>
      <c r="B106" s="269"/>
      <c r="C106" s="270"/>
      <c r="D106" s="176"/>
      <c r="E106" s="176"/>
      <c r="F106" s="176"/>
      <c r="G106" s="176"/>
      <c r="H106" s="176"/>
      <c r="I106" s="176"/>
    </row>
    <row r="107" spans="1:9" x14ac:dyDescent="0.25">
      <c r="A107" s="268" t="str">
        <f>Spielplan!AQ11</f>
        <v>1. FC Doppeldribbel</v>
      </c>
      <c r="B107" s="269"/>
      <c r="C107" s="270"/>
      <c r="D107" s="176"/>
      <c r="E107" s="176"/>
      <c r="F107" s="176"/>
      <c r="G107" s="176"/>
      <c r="H107" s="176"/>
      <c r="I107" s="176"/>
    </row>
    <row r="108" spans="1:9" x14ac:dyDescent="0.25">
      <c r="A108" s="268" t="str">
        <f>Spielplan!AQ12</f>
        <v>Team Rööötsche 1</v>
      </c>
      <c r="B108" s="269"/>
      <c r="C108" s="270"/>
      <c r="D108" s="176"/>
      <c r="E108" s="176"/>
      <c r="F108" s="176"/>
      <c r="G108" s="176"/>
      <c r="H108" s="176"/>
      <c r="I108" s="176"/>
    </row>
    <row r="109" spans="1:9" x14ac:dyDescent="0.25">
      <c r="A109" s="274" t="str">
        <f>Spielplan!AQ13</f>
        <v>Dick&amp;Roll</v>
      </c>
      <c r="B109" s="275"/>
      <c r="C109" s="276"/>
      <c r="D109" s="176"/>
      <c r="E109" s="176"/>
      <c r="F109" s="176"/>
      <c r="G109" s="176"/>
      <c r="H109" s="176"/>
      <c r="I109" s="176"/>
    </row>
    <row r="110" spans="1:9" x14ac:dyDescent="0.25">
      <c r="A110" s="176"/>
      <c r="B110" s="176"/>
      <c r="C110" s="176"/>
      <c r="D110" s="176"/>
      <c r="E110" s="176"/>
      <c r="F110" s="176"/>
      <c r="G110" s="176"/>
      <c r="H110" s="176"/>
      <c r="I110" s="176"/>
    </row>
    <row r="111" spans="1:9" x14ac:dyDescent="0.25">
      <c r="A111" s="261" t="s">
        <v>23</v>
      </c>
      <c r="B111" s="262"/>
      <c r="C111" s="262"/>
      <c r="D111" s="262"/>
      <c r="E111" s="262"/>
      <c r="F111" s="262"/>
      <c r="G111" s="262"/>
      <c r="H111" s="262"/>
      <c r="I111" s="263"/>
    </row>
    <row r="112" spans="1:9" x14ac:dyDescent="0.25">
      <c r="A112" s="106" t="s">
        <v>16</v>
      </c>
      <c r="B112" s="107" t="s">
        <v>9</v>
      </c>
      <c r="C112" s="108" t="s">
        <v>4</v>
      </c>
      <c r="D112" s="107" t="s">
        <v>12</v>
      </c>
      <c r="E112" s="109" t="s">
        <v>5</v>
      </c>
      <c r="F112" s="277" t="s">
        <v>11</v>
      </c>
      <c r="G112" s="277"/>
      <c r="H112" s="278"/>
      <c r="I112" s="110" t="s">
        <v>88</v>
      </c>
    </row>
    <row r="113" spans="1:9" x14ac:dyDescent="0.25">
      <c r="A113" s="111">
        <f>Spielplan!AQ30</f>
        <v>3</v>
      </c>
      <c r="B113" s="112">
        <f>Spielplan!AR30</f>
        <v>0.5</v>
      </c>
      <c r="C113" s="113" t="str">
        <f>Spielplan!AS30</f>
        <v>Grombrooklyn 99</v>
      </c>
      <c r="D113" s="114" t="str">
        <f>Spielplan!AT30</f>
        <v>-</v>
      </c>
      <c r="E113" s="115" t="str">
        <f>Spielplan!AU30</f>
        <v>Dick&amp;Roll</v>
      </c>
      <c r="F113" s="80"/>
      <c r="G113" s="114" t="s">
        <v>12</v>
      </c>
      <c r="H113" s="81"/>
      <c r="I113" s="116" t="str">
        <f>A106</f>
        <v>Crimebühl Tinderwolves</v>
      </c>
    </row>
    <row r="114" spans="1:9" x14ac:dyDescent="0.25">
      <c r="A114" s="94">
        <f>Spielplan!AQ31</f>
        <v>6</v>
      </c>
      <c r="B114" s="117">
        <f>Spielplan!AR31</f>
        <v>0.51041666666666663</v>
      </c>
      <c r="C114" s="96" t="str">
        <f>Spielplan!AS31</f>
        <v>Zweckgemeinschaft</v>
      </c>
      <c r="D114" s="118" t="str">
        <f>Spielplan!AT31</f>
        <v>-</v>
      </c>
      <c r="E114" s="119" t="str">
        <f>Spielplan!AU31</f>
        <v>Team Rööötsche 1</v>
      </c>
      <c r="F114" s="82"/>
      <c r="G114" s="118" t="s">
        <v>12</v>
      </c>
      <c r="H114" s="83"/>
      <c r="I114" s="120" t="str">
        <f>A104</f>
        <v>Grombrooklyn 99</v>
      </c>
    </row>
    <row r="115" spans="1:9" x14ac:dyDescent="0.25">
      <c r="A115" s="104">
        <f>Spielplan!AQ32</f>
        <v>9</v>
      </c>
      <c r="B115" s="95">
        <f>Spielplan!AR32</f>
        <v>0.52083333333333326</v>
      </c>
      <c r="C115" s="105" t="str">
        <f>Spielplan!AS32</f>
        <v>1. FC Doppeldribbel</v>
      </c>
      <c r="D115" s="121" t="str">
        <f>Spielplan!AT32</f>
        <v>-</v>
      </c>
      <c r="E115" s="122" t="str">
        <f>Spielplan!AU32</f>
        <v>Crimebühl Tinderwolves</v>
      </c>
      <c r="F115" s="84"/>
      <c r="G115" s="121" t="s">
        <v>12</v>
      </c>
      <c r="H115" s="85"/>
      <c r="I115" s="123" t="str">
        <f>A109</f>
        <v>Dick&amp;Roll</v>
      </c>
    </row>
    <row r="116" spans="1:9" x14ac:dyDescent="0.25">
      <c r="A116" s="124">
        <f>Spielplan!AQ33</f>
        <v>12</v>
      </c>
      <c r="B116" s="125">
        <f>Spielplan!AR33</f>
        <v>0.53124999999999989</v>
      </c>
      <c r="C116" s="126" t="str">
        <f>Spielplan!AS33</f>
        <v>Dick&amp;Roll</v>
      </c>
      <c r="D116" s="127" t="str">
        <f>Spielplan!AT33</f>
        <v>-</v>
      </c>
      <c r="E116" s="128" t="str">
        <f>Spielplan!AU33</f>
        <v>Zweckgemeinschaft</v>
      </c>
      <c r="F116" s="86"/>
      <c r="G116" s="127" t="s">
        <v>12</v>
      </c>
      <c r="H116" s="87"/>
      <c r="I116" s="129" t="str">
        <f>A108</f>
        <v>Team Rööötsche 1</v>
      </c>
    </row>
    <row r="117" spans="1:9" x14ac:dyDescent="0.25">
      <c r="A117" s="130">
        <f>Spielplan!AQ34</f>
        <v>15</v>
      </c>
      <c r="B117" s="117">
        <f>Spielplan!AR34</f>
        <v>0.54166666666666652</v>
      </c>
      <c r="C117" s="96" t="str">
        <f>Spielplan!AS34</f>
        <v>Crimebühl Tinderwolves</v>
      </c>
      <c r="D117" s="118" t="str">
        <f>Spielplan!AT34</f>
        <v>-</v>
      </c>
      <c r="E117" s="119" t="str">
        <f>Spielplan!AU34</f>
        <v>Grombrooklyn 99</v>
      </c>
      <c r="F117" s="82"/>
      <c r="G117" s="118" t="s">
        <v>12</v>
      </c>
      <c r="H117" s="83"/>
      <c r="I117" s="120" t="str">
        <f>A107</f>
        <v>1. FC Doppeldribbel</v>
      </c>
    </row>
    <row r="118" spans="1:9" x14ac:dyDescent="0.25">
      <c r="A118" s="104">
        <f>Spielplan!AQ35</f>
        <v>18</v>
      </c>
      <c r="B118" s="95">
        <f>Spielplan!AR35</f>
        <v>0.55208333333333315</v>
      </c>
      <c r="C118" s="105" t="str">
        <f>Spielplan!AS35</f>
        <v>Team Rööötsche 1</v>
      </c>
      <c r="D118" s="121" t="str">
        <f>Spielplan!AT35</f>
        <v>-</v>
      </c>
      <c r="E118" s="122" t="str">
        <f>Spielplan!AU35</f>
        <v>1. FC Doppeldribbel</v>
      </c>
      <c r="F118" s="84"/>
      <c r="G118" s="121" t="s">
        <v>12</v>
      </c>
      <c r="H118" s="85"/>
      <c r="I118" s="123" t="str">
        <f>A105</f>
        <v>Zweckgemeinschaft</v>
      </c>
    </row>
    <row r="119" spans="1:9" x14ac:dyDescent="0.25">
      <c r="A119" s="124">
        <f>Spielplan!AQ36</f>
        <v>21</v>
      </c>
      <c r="B119" s="125">
        <f>Spielplan!AR36</f>
        <v>0.56249999999999978</v>
      </c>
      <c r="C119" s="126" t="str">
        <f>Spielplan!AS36</f>
        <v>Crimebühl Tinderwolves</v>
      </c>
      <c r="D119" s="127" t="str">
        <f>Spielplan!AT36</f>
        <v>-</v>
      </c>
      <c r="E119" s="128" t="str">
        <f>Spielplan!AU36</f>
        <v>Dick&amp;Roll</v>
      </c>
      <c r="F119" s="86"/>
      <c r="G119" s="127" t="s">
        <v>12</v>
      </c>
      <c r="H119" s="87"/>
      <c r="I119" s="129" t="str">
        <f>A104</f>
        <v>Grombrooklyn 99</v>
      </c>
    </row>
    <row r="120" spans="1:9" x14ac:dyDescent="0.25">
      <c r="A120" s="94">
        <f>Spielplan!AQ37</f>
        <v>24</v>
      </c>
      <c r="B120" s="117">
        <f>Spielplan!AR37</f>
        <v>0.57291666666666641</v>
      </c>
      <c r="C120" s="96" t="str">
        <f>Spielplan!AS37</f>
        <v>1. FC Doppeldribbel</v>
      </c>
      <c r="D120" s="118" t="str">
        <f>Spielplan!AT37</f>
        <v>-</v>
      </c>
      <c r="E120" s="119" t="str">
        <f>Spielplan!AU37</f>
        <v>Zweckgemeinschaft</v>
      </c>
      <c r="F120" s="82"/>
      <c r="G120" s="118" t="s">
        <v>12</v>
      </c>
      <c r="H120" s="83"/>
      <c r="I120" s="120" t="str">
        <f>A108</f>
        <v>Team Rööötsche 1</v>
      </c>
    </row>
    <row r="121" spans="1:9" x14ac:dyDescent="0.25">
      <c r="A121" s="131">
        <f>Spielplan!AQ38</f>
        <v>27</v>
      </c>
      <c r="B121" s="95">
        <f>Spielplan!AR38</f>
        <v>0.58333333333333304</v>
      </c>
      <c r="C121" s="105" t="str">
        <f>Spielplan!AS38</f>
        <v>Grombrooklyn 99</v>
      </c>
      <c r="D121" s="121" t="str">
        <f>Spielplan!AT38</f>
        <v>-</v>
      </c>
      <c r="E121" s="122" t="str">
        <f>Spielplan!AU38</f>
        <v>Team Rööötsche 1</v>
      </c>
      <c r="F121" s="84"/>
      <c r="G121" s="121" t="s">
        <v>12</v>
      </c>
      <c r="H121" s="85"/>
      <c r="I121" s="123" t="str">
        <f>A109</f>
        <v>Dick&amp;Roll</v>
      </c>
    </row>
    <row r="122" spans="1:9" x14ac:dyDescent="0.25">
      <c r="A122" s="124">
        <f>Spielplan!AQ39</f>
        <v>30</v>
      </c>
      <c r="B122" s="125">
        <f>Spielplan!AR39</f>
        <v>0.59374999999999967</v>
      </c>
      <c r="C122" s="126" t="str">
        <f>Spielplan!AS39</f>
        <v>Dick&amp;Roll</v>
      </c>
      <c r="D122" s="127" t="str">
        <f>Spielplan!AT39</f>
        <v>-</v>
      </c>
      <c r="E122" s="128" t="str">
        <f>Spielplan!AU39</f>
        <v>1. FC Doppeldribbel</v>
      </c>
      <c r="F122" s="86"/>
      <c r="G122" s="127" t="s">
        <v>12</v>
      </c>
      <c r="H122" s="87"/>
      <c r="I122" s="129" t="str">
        <f>A106</f>
        <v>Crimebühl Tinderwolves</v>
      </c>
    </row>
    <row r="123" spans="1:9" x14ac:dyDescent="0.25">
      <c r="A123" s="94">
        <f>Spielplan!AQ40</f>
        <v>33</v>
      </c>
      <c r="B123" s="117">
        <f>Spielplan!AR40</f>
        <v>0.6041666666666663</v>
      </c>
      <c r="C123" s="96" t="str">
        <f>Spielplan!AS40</f>
        <v>Team Rööötsche 1</v>
      </c>
      <c r="D123" s="118" t="str">
        <f>Spielplan!AT40</f>
        <v>-</v>
      </c>
      <c r="E123" s="119" t="str">
        <f>Spielplan!AU40</f>
        <v>Crimebühl Tinderwolves</v>
      </c>
      <c r="F123" s="82"/>
      <c r="G123" s="118" t="s">
        <v>12</v>
      </c>
      <c r="H123" s="83"/>
      <c r="I123" s="120" t="str">
        <f>A105</f>
        <v>Zweckgemeinschaft</v>
      </c>
    </row>
    <row r="124" spans="1:9" x14ac:dyDescent="0.25">
      <c r="A124" s="104">
        <f>Spielplan!AQ41</f>
        <v>36</v>
      </c>
      <c r="B124" s="95">
        <f>Spielplan!AR41</f>
        <v>0.61458333333333293</v>
      </c>
      <c r="C124" s="105" t="str">
        <f>Spielplan!AS41</f>
        <v>Zweckgemeinschaft</v>
      </c>
      <c r="D124" s="121" t="str">
        <f>Spielplan!AT41</f>
        <v>-</v>
      </c>
      <c r="E124" s="122" t="str">
        <f>Spielplan!AU41</f>
        <v>Grombrooklyn 99</v>
      </c>
      <c r="F124" s="84"/>
      <c r="G124" s="121" t="s">
        <v>12</v>
      </c>
      <c r="H124" s="85"/>
      <c r="I124" s="123" t="str">
        <f>A107</f>
        <v>1. FC Doppeldribbel</v>
      </c>
    </row>
    <row r="125" spans="1:9" x14ac:dyDescent="0.25">
      <c r="A125" s="132">
        <f>Spielplan!AQ42</f>
        <v>39</v>
      </c>
      <c r="B125" s="125">
        <f>Spielplan!AR42</f>
        <v>0.62499999999999956</v>
      </c>
      <c r="C125" s="126" t="str">
        <f>Spielplan!AS42</f>
        <v>Team Rööötsche 1</v>
      </c>
      <c r="D125" s="127" t="str">
        <f>Spielplan!AT42</f>
        <v>-</v>
      </c>
      <c r="E125" s="128" t="str">
        <f>Spielplan!AU42</f>
        <v>Dick&amp;Roll</v>
      </c>
      <c r="F125" s="86"/>
      <c r="G125" s="127" t="s">
        <v>12</v>
      </c>
      <c r="H125" s="87"/>
      <c r="I125" s="129" t="str">
        <f>A106</f>
        <v>Crimebühl Tinderwolves</v>
      </c>
    </row>
    <row r="126" spans="1:9" x14ac:dyDescent="0.25">
      <c r="A126" s="94">
        <f>Spielplan!AQ43</f>
        <v>42</v>
      </c>
      <c r="B126" s="117">
        <f>Spielplan!AR43</f>
        <v>0.63541666666666619</v>
      </c>
      <c r="C126" s="96" t="str">
        <f>Spielplan!AS43</f>
        <v>Grombrooklyn 99</v>
      </c>
      <c r="D126" s="118" t="str">
        <f>Spielplan!AT43</f>
        <v>-</v>
      </c>
      <c r="E126" s="119" t="str">
        <f>Spielplan!AU43</f>
        <v>1. FC Doppeldribbel</v>
      </c>
      <c r="F126" s="82"/>
      <c r="G126" s="118" t="s">
        <v>12</v>
      </c>
      <c r="H126" s="83"/>
      <c r="I126" s="120" t="str">
        <f>A108</f>
        <v>Team Rööötsche 1</v>
      </c>
    </row>
    <row r="127" spans="1:9" x14ac:dyDescent="0.25">
      <c r="A127" s="131">
        <f>Spielplan!AQ44</f>
        <v>45</v>
      </c>
      <c r="B127" s="95">
        <f>Spielplan!AR44</f>
        <v>0.64583333333333282</v>
      </c>
      <c r="C127" s="105" t="str">
        <f>Spielplan!AS44</f>
        <v>Crimebühl Tinderwolves</v>
      </c>
      <c r="D127" s="121" t="str">
        <f>Spielplan!AT44</f>
        <v>-</v>
      </c>
      <c r="E127" s="122" t="str">
        <f>Spielplan!AU44</f>
        <v>Zweckgemeinschaft</v>
      </c>
      <c r="F127" s="84"/>
      <c r="G127" s="121" t="s">
        <v>12</v>
      </c>
      <c r="H127" s="85"/>
      <c r="I127" s="123" t="str">
        <f>A104</f>
        <v>Grombrooklyn 99</v>
      </c>
    </row>
    <row r="128" spans="1:9" x14ac:dyDescent="0.25">
      <c r="A128" s="176"/>
      <c r="B128" s="176"/>
      <c r="C128" s="176"/>
      <c r="D128" s="176"/>
      <c r="E128" s="176"/>
      <c r="F128" s="176"/>
      <c r="G128" s="176"/>
      <c r="H128" s="176"/>
      <c r="I128" s="176"/>
    </row>
    <row r="129" spans="1:9" x14ac:dyDescent="0.25">
      <c r="A129" s="176"/>
      <c r="B129" s="176"/>
      <c r="C129" s="176"/>
      <c r="D129" s="176"/>
      <c r="E129" s="176"/>
      <c r="F129" s="176"/>
      <c r="G129" s="176"/>
      <c r="H129" s="176"/>
      <c r="I129" s="176"/>
    </row>
    <row r="130" spans="1:9" x14ac:dyDescent="0.25">
      <c r="A130" s="176"/>
      <c r="B130" s="176"/>
      <c r="C130" s="176"/>
      <c r="D130" s="176"/>
      <c r="E130" s="176"/>
      <c r="F130" s="176"/>
      <c r="G130" s="176"/>
      <c r="H130" s="176"/>
      <c r="I130" s="176"/>
    </row>
    <row r="131" spans="1:9" x14ac:dyDescent="0.25">
      <c r="A131" s="176"/>
      <c r="B131" s="176"/>
      <c r="C131" s="176"/>
      <c r="D131" s="176"/>
      <c r="E131" s="176"/>
      <c r="F131" s="176"/>
      <c r="G131" s="176"/>
      <c r="H131" s="176"/>
      <c r="I131" s="176"/>
    </row>
    <row r="132" spans="1:9" x14ac:dyDescent="0.25">
      <c r="A132" s="176"/>
      <c r="B132" s="176"/>
      <c r="C132" s="176"/>
      <c r="D132" s="176"/>
      <c r="E132" s="176"/>
      <c r="F132" s="176"/>
      <c r="G132" s="176"/>
      <c r="H132" s="176"/>
      <c r="I132" s="176"/>
    </row>
    <row r="133" spans="1:9" x14ac:dyDescent="0.25">
      <c r="A133" s="176"/>
      <c r="B133" s="176"/>
      <c r="C133" s="176"/>
      <c r="D133" s="176"/>
      <c r="E133" s="176"/>
      <c r="F133" s="176"/>
      <c r="G133" s="176"/>
      <c r="H133" s="176"/>
      <c r="I133" s="176"/>
    </row>
    <row r="134" spans="1:9" x14ac:dyDescent="0.25">
      <c r="A134" s="176"/>
      <c r="B134" s="176"/>
      <c r="C134" s="176"/>
      <c r="D134" s="176"/>
      <c r="E134" s="176"/>
      <c r="F134" s="176"/>
      <c r="G134" s="176"/>
      <c r="H134" s="176"/>
      <c r="I134" s="176"/>
    </row>
    <row r="135" spans="1:9" x14ac:dyDescent="0.25">
      <c r="A135" s="176"/>
      <c r="B135" s="176"/>
      <c r="C135" s="176"/>
      <c r="D135" s="176"/>
      <c r="E135" s="176"/>
      <c r="F135" s="176"/>
      <c r="G135" s="176"/>
      <c r="H135" s="176"/>
      <c r="I135" s="176"/>
    </row>
    <row r="136" spans="1:9" x14ac:dyDescent="0.25">
      <c r="A136" s="176"/>
      <c r="B136" s="176"/>
      <c r="C136" s="176"/>
      <c r="D136" s="176"/>
      <c r="E136" s="176"/>
      <c r="F136" s="176"/>
      <c r="G136" s="176"/>
      <c r="H136" s="176"/>
      <c r="I136" s="176"/>
    </row>
    <row r="137" spans="1:9" x14ac:dyDescent="0.25">
      <c r="A137" s="176"/>
      <c r="B137" s="176"/>
      <c r="C137" s="176"/>
      <c r="D137" s="176"/>
      <c r="E137" s="176"/>
      <c r="F137" s="176"/>
      <c r="G137" s="176"/>
      <c r="H137" s="176"/>
      <c r="I137" s="176"/>
    </row>
    <row r="138" spans="1:9" x14ac:dyDescent="0.25">
      <c r="A138" s="176"/>
      <c r="B138" s="176"/>
      <c r="C138" s="176"/>
      <c r="D138" s="176"/>
      <c r="E138" s="176"/>
      <c r="F138" s="176"/>
      <c r="G138" s="176"/>
      <c r="H138" s="176"/>
      <c r="I138" s="176"/>
    </row>
    <row r="139" spans="1:9" x14ac:dyDescent="0.25">
      <c r="A139" s="176"/>
      <c r="B139" s="176"/>
      <c r="C139" s="176"/>
      <c r="D139" s="176"/>
      <c r="E139" s="176"/>
      <c r="F139" s="176"/>
      <c r="G139" s="176"/>
      <c r="H139" s="176"/>
      <c r="I139" s="176"/>
    </row>
    <row r="140" spans="1:9" x14ac:dyDescent="0.25">
      <c r="A140" s="176"/>
      <c r="B140" s="176"/>
      <c r="C140" s="176"/>
      <c r="D140" s="176"/>
      <c r="E140" s="176"/>
      <c r="F140" s="176"/>
      <c r="G140" s="176"/>
      <c r="H140" s="176"/>
      <c r="I140" s="176"/>
    </row>
    <row r="141" spans="1:9" x14ac:dyDescent="0.25">
      <c r="A141" s="176"/>
      <c r="B141" s="176"/>
      <c r="C141" s="176"/>
      <c r="D141" s="176"/>
      <c r="E141" s="176"/>
      <c r="F141" s="176"/>
      <c r="G141" s="176"/>
      <c r="H141" s="176"/>
      <c r="I141" s="176"/>
    </row>
    <row r="142" spans="1:9" x14ac:dyDescent="0.25">
      <c r="A142" s="176"/>
      <c r="B142" s="176"/>
      <c r="C142" s="176"/>
      <c r="D142" s="176"/>
      <c r="E142" s="176"/>
      <c r="F142" s="176"/>
      <c r="G142" s="176"/>
      <c r="H142" s="176"/>
      <c r="I142" s="176"/>
    </row>
    <row r="143" spans="1:9" x14ac:dyDescent="0.25">
      <c r="A143" s="176"/>
      <c r="B143" s="176"/>
      <c r="C143" s="176"/>
      <c r="D143" s="176"/>
      <c r="E143" s="176"/>
      <c r="F143" s="176"/>
      <c r="G143" s="176"/>
      <c r="H143" s="176"/>
      <c r="I143" s="176"/>
    </row>
    <row r="144" spans="1:9" x14ac:dyDescent="0.25">
      <c r="A144" s="176"/>
      <c r="B144" s="176"/>
      <c r="C144" s="176"/>
      <c r="D144" s="176"/>
      <c r="E144" s="176"/>
      <c r="F144" s="176"/>
      <c r="G144" s="176"/>
      <c r="H144" s="176"/>
      <c r="I144" s="176"/>
    </row>
    <row r="145" spans="1:9" x14ac:dyDescent="0.25">
      <c r="A145" s="176"/>
      <c r="B145" s="176"/>
      <c r="C145" s="176"/>
      <c r="D145" s="176"/>
      <c r="E145" s="176"/>
      <c r="F145" s="176"/>
      <c r="G145" s="176"/>
      <c r="H145" s="176"/>
      <c r="I145" s="176"/>
    </row>
    <row r="146" spans="1:9" x14ac:dyDescent="0.25">
      <c r="A146" s="176"/>
      <c r="B146" s="176"/>
      <c r="C146" s="176"/>
      <c r="D146" s="176"/>
      <c r="E146" s="176"/>
      <c r="F146" s="176"/>
      <c r="G146" s="176"/>
      <c r="H146" s="176"/>
      <c r="I146" s="176"/>
    </row>
    <row r="147" spans="1:9" x14ac:dyDescent="0.25">
      <c r="A147" s="176"/>
      <c r="B147" s="176"/>
      <c r="C147" s="176"/>
      <c r="D147" s="176"/>
      <c r="E147" s="176"/>
      <c r="F147" s="176"/>
      <c r="G147" s="176"/>
      <c r="H147" s="176"/>
      <c r="I147" s="176"/>
    </row>
    <row r="148" spans="1:9" x14ac:dyDescent="0.25">
      <c r="A148" s="176"/>
      <c r="B148" s="176"/>
      <c r="C148" s="176"/>
      <c r="D148" s="176"/>
      <c r="E148" s="176"/>
      <c r="F148" s="176"/>
      <c r="G148" s="176"/>
      <c r="H148" s="176"/>
      <c r="I148" s="176"/>
    </row>
    <row r="149" spans="1:9" x14ac:dyDescent="0.25">
      <c r="A149" s="176"/>
      <c r="B149" s="176"/>
      <c r="C149" s="176"/>
      <c r="D149" s="176"/>
      <c r="E149" s="176"/>
      <c r="F149" s="176"/>
      <c r="G149" s="176"/>
      <c r="H149" s="176"/>
      <c r="I149" s="176"/>
    </row>
    <row r="150" spans="1:9" x14ac:dyDescent="0.25">
      <c r="A150" s="176"/>
      <c r="B150" s="176"/>
      <c r="C150" s="176"/>
      <c r="D150" s="176"/>
      <c r="E150" s="176"/>
      <c r="F150" s="176"/>
      <c r="G150" s="176"/>
      <c r="H150" s="176"/>
      <c r="I150" s="176"/>
    </row>
    <row r="151" spans="1:9" x14ac:dyDescent="0.25">
      <c r="A151" s="176"/>
      <c r="B151" s="176"/>
      <c r="C151" s="176"/>
      <c r="D151" s="176"/>
      <c r="E151" s="176"/>
      <c r="F151" s="176"/>
      <c r="G151" s="176"/>
      <c r="H151" s="176"/>
      <c r="I151" s="176"/>
    </row>
    <row r="152" spans="1:9" x14ac:dyDescent="0.25">
      <c r="A152" s="176"/>
      <c r="B152" s="176"/>
      <c r="C152" s="176"/>
      <c r="D152" s="176"/>
      <c r="E152" s="176"/>
      <c r="F152" s="176"/>
      <c r="G152" s="176"/>
      <c r="H152" s="176"/>
      <c r="I152" s="176"/>
    </row>
    <row r="153" spans="1:9" x14ac:dyDescent="0.25">
      <c r="A153" s="176"/>
      <c r="B153" s="176"/>
      <c r="C153" s="176"/>
      <c r="D153" s="176"/>
      <c r="E153" s="176"/>
      <c r="F153" s="176"/>
      <c r="G153" s="176"/>
      <c r="H153" s="176"/>
      <c r="I153" s="176"/>
    </row>
    <row r="154" spans="1:9" x14ac:dyDescent="0.25">
      <c r="A154" s="176"/>
      <c r="B154" s="176"/>
      <c r="C154" s="176"/>
      <c r="D154" s="176"/>
      <c r="E154" s="176"/>
      <c r="F154" s="176"/>
      <c r="G154" s="176"/>
      <c r="H154" s="176"/>
      <c r="I154" s="176"/>
    </row>
    <row r="155" spans="1:9" x14ac:dyDescent="0.25">
      <c r="A155" s="176"/>
      <c r="B155" s="176"/>
      <c r="C155" s="176"/>
      <c r="D155" s="176"/>
      <c r="E155" s="176"/>
      <c r="F155" s="176"/>
      <c r="G155" s="176"/>
      <c r="H155" s="176"/>
      <c r="I155" s="176"/>
    </row>
    <row r="156" spans="1:9" x14ac:dyDescent="0.25">
      <c r="A156" s="176"/>
      <c r="B156" s="176"/>
      <c r="C156" s="176"/>
      <c r="D156" s="176"/>
      <c r="E156" s="176"/>
      <c r="F156" s="176"/>
      <c r="G156" s="176"/>
      <c r="H156" s="176"/>
      <c r="I156" s="176"/>
    </row>
    <row r="157" spans="1:9" x14ac:dyDescent="0.25">
      <c r="A157" s="176"/>
      <c r="B157" s="176"/>
      <c r="C157" s="176"/>
      <c r="D157" s="176"/>
      <c r="E157" s="176"/>
      <c r="F157" s="176"/>
      <c r="G157" s="176"/>
      <c r="H157" s="176"/>
      <c r="I157" s="176"/>
    </row>
    <row r="158" spans="1:9" x14ac:dyDescent="0.25">
      <c r="A158" s="176"/>
      <c r="B158" s="176"/>
      <c r="C158" s="176"/>
      <c r="D158" s="176"/>
      <c r="E158" s="176"/>
      <c r="F158" s="176"/>
      <c r="G158" s="176"/>
      <c r="H158" s="176"/>
      <c r="I158" s="176"/>
    </row>
    <row r="159" spans="1:9" x14ac:dyDescent="0.25">
      <c r="A159" s="176"/>
      <c r="B159" s="176"/>
      <c r="C159" s="176"/>
      <c r="D159" s="176"/>
      <c r="E159" s="176"/>
      <c r="F159" s="176"/>
      <c r="G159" s="176"/>
      <c r="H159" s="176"/>
      <c r="I159" s="176"/>
    </row>
    <row r="160" spans="1:9" x14ac:dyDescent="0.25">
      <c r="A160" s="176"/>
      <c r="B160" s="176"/>
      <c r="C160" s="176"/>
      <c r="D160" s="176"/>
      <c r="E160" s="176"/>
      <c r="F160" s="176"/>
      <c r="G160" s="176"/>
      <c r="H160" s="176"/>
      <c r="I160" s="176"/>
    </row>
    <row r="161" spans="1:9" x14ac:dyDescent="0.25">
      <c r="A161" s="176"/>
      <c r="B161" s="176"/>
      <c r="C161" s="176"/>
      <c r="D161" s="176"/>
      <c r="E161" s="176"/>
      <c r="F161" s="176"/>
      <c r="G161" s="176"/>
      <c r="H161" s="176"/>
      <c r="I161" s="176"/>
    </row>
    <row r="162" spans="1:9" x14ac:dyDescent="0.25">
      <c r="A162" s="176"/>
      <c r="B162" s="176"/>
      <c r="C162" s="176"/>
      <c r="D162" s="176"/>
      <c r="E162" s="176"/>
      <c r="F162" s="176"/>
      <c r="G162" s="176"/>
      <c r="H162" s="176"/>
      <c r="I162" s="176"/>
    </row>
    <row r="163" spans="1:9" x14ac:dyDescent="0.25">
      <c r="A163" s="176"/>
      <c r="B163" s="176"/>
      <c r="C163" s="176"/>
      <c r="D163" s="176"/>
      <c r="E163" s="176"/>
      <c r="F163" s="176"/>
      <c r="G163" s="176"/>
      <c r="H163" s="176"/>
      <c r="I163" s="176"/>
    </row>
    <row r="164" spans="1:9" x14ac:dyDescent="0.25">
      <c r="A164" s="176"/>
      <c r="B164" s="176"/>
      <c r="C164" s="176"/>
      <c r="D164" s="176"/>
      <c r="E164" s="176"/>
      <c r="F164" s="176"/>
      <c r="G164" s="176"/>
      <c r="H164" s="176"/>
      <c r="I164" s="176"/>
    </row>
    <row r="165" spans="1:9" x14ac:dyDescent="0.25">
      <c r="A165" s="176"/>
      <c r="B165" s="176"/>
      <c r="C165" s="176"/>
      <c r="D165" s="176"/>
      <c r="E165" s="176"/>
      <c r="F165" s="176"/>
      <c r="G165" s="176"/>
      <c r="H165" s="176"/>
      <c r="I165" s="176"/>
    </row>
    <row r="166" spans="1:9" x14ac:dyDescent="0.25">
      <c r="A166" s="176"/>
      <c r="B166" s="176"/>
      <c r="C166" s="176"/>
      <c r="D166" s="176"/>
      <c r="E166" s="176"/>
      <c r="F166" s="176"/>
      <c r="G166" s="176"/>
      <c r="H166" s="176"/>
      <c r="I166" s="176"/>
    </row>
    <row r="167" spans="1:9" x14ac:dyDescent="0.25">
      <c r="A167" s="176"/>
      <c r="B167" s="176"/>
      <c r="C167" s="176"/>
      <c r="D167" s="176"/>
      <c r="E167" s="176"/>
      <c r="F167" s="176"/>
      <c r="G167" s="176"/>
      <c r="H167" s="176"/>
      <c r="I167" s="176"/>
    </row>
    <row r="168" spans="1:9" x14ac:dyDescent="0.25">
      <c r="A168" s="176"/>
      <c r="B168" s="176"/>
      <c r="C168" s="176"/>
      <c r="D168" s="176"/>
      <c r="E168" s="176"/>
      <c r="F168" s="176"/>
      <c r="G168" s="176"/>
      <c r="H168" s="176"/>
      <c r="I168" s="176"/>
    </row>
    <row r="169" spans="1:9" x14ac:dyDescent="0.25">
      <c r="A169" s="176"/>
      <c r="B169" s="176"/>
      <c r="C169" s="176"/>
      <c r="D169" s="176"/>
      <c r="E169" s="176"/>
      <c r="F169" s="176"/>
      <c r="G169" s="176"/>
      <c r="H169" s="176"/>
      <c r="I169" s="176"/>
    </row>
    <row r="170" spans="1:9" x14ac:dyDescent="0.25">
      <c r="A170" s="176"/>
      <c r="B170" s="176"/>
      <c r="C170" s="176"/>
      <c r="D170" s="176"/>
      <c r="E170" s="176"/>
      <c r="F170" s="176"/>
      <c r="G170" s="176"/>
      <c r="H170" s="176"/>
      <c r="I170" s="176"/>
    </row>
    <row r="171" spans="1:9" x14ac:dyDescent="0.25">
      <c r="A171" s="176"/>
      <c r="B171" s="176"/>
      <c r="C171" s="176"/>
      <c r="D171" s="176"/>
      <c r="E171" s="176"/>
      <c r="F171" s="176"/>
      <c r="G171" s="176"/>
      <c r="H171" s="176"/>
      <c r="I171" s="176"/>
    </row>
    <row r="172" spans="1:9" x14ac:dyDescent="0.25">
      <c r="A172" s="176"/>
      <c r="B172" s="176"/>
      <c r="C172" s="176"/>
      <c r="D172" s="176"/>
      <c r="E172" s="176"/>
      <c r="F172" s="176"/>
      <c r="G172" s="176"/>
      <c r="H172" s="176"/>
      <c r="I172" s="176"/>
    </row>
    <row r="173" spans="1:9" x14ac:dyDescent="0.25">
      <c r="A173" s="176"/>
      <c r="B173" s="176"/>
      <c r="C173" s="176"/>
      <c r="D173" s="176"/>
      <c r="E173" s="176"/>
      <c r="F173" s="176"/>
      <c r="G173" s="176"/>
      <c r="H173" s="176"/>
      <c r="I173" s="176"/>
    </row>
    <row r="174" spans="1:9" x14ac:dyDescent="0.25">
      <c r="A174" s="176"/>
      <c r="B174" s="176"/>
      <c r="C174" s="176"/>
      <c r="D174" s="176"/>
      <c r="E174" s="176"/>
      <c r="F174" s="176"/>
      <c r="G174" s="176"/>
      <c r="H174" s="176"/>
      <c r="I174" s="176"/>
    </row>
    <row r="175" spans="1:9" x14ac:dyDescent="0.25">
      <c r="A175" s="176"/>
      <c r="B175" s="176"/>
      <c r="C175" s="176"/>
      <c r="D175" s="176"/>
      <c r="E175" s="176"/>
      <c r="F175" s="176"/>
      <c r="G175" s="176"/>
      <c r="H175" s="176"/>
      <c r="I175" s="176"/>
    </row>
    <row r="176" spans="1:9" x14ac:dyDescent="0.25">
      <c r="A176" s="176"/>
      <c r="B176" s="176"/>
      <c r="C176" s="176"/>
      <c r="D176" s="176"/>
      <c r="E176" s="176"/>
      <c r="F176" s="176"/>
      <c r="G176" s="176"/>
      <c r="H176" s="176"/>
      <c r="I176" s="176"/>
    </row>
    <row r="177" spans="1:9" x14ac:dyDescent="0.25">
      <c r="A177" s="176"/>
      <c r="B177" s="176"/>
      <c r="C177" s="176"/>
      <c r="D177" s="176"/>
      <c r="E177" s="176"/>
      <c r="F177" s="176"/>
      <c r="G177" s="176"/>
      <c r="H177" s="176"/>
      <c r="I177" s="176"/>
    </row>
    <row r="178" spans="1:9" x14ac:dyDescent="0.25">
      <c r="A178" s="176"/>
      <c r="B178" s="176"/>
      <c r="C178" s="176"/>
      <c r="D178" s="176"/>
      <c r="E178" s="176"/>
      <c r="F178" s="176"/>
      <c r="G178" s="176"/>
      <c r="H178" s="176"/>
      <c r="I178" s="176"/>
    </row>
    <row r="179" spans="1:9" x14ac:dyDescent="0.25">
      <c r="A179" s="176"/>
      <c r="B179" s="176"/>
      <c r="C179" s="176"/>
      <c r="D179" s="176"/>
      <c r="E179" s="176"/>
      <c r="F179" s="176"/>
      <c r="G179" s="176"/>
      <c r="H179" s="176"/>
      <c r="I179" s="176"/>
    </row>
    <row r="180" spans="1:9" x14ac:dyDescent="0.25">
      <c r="A180" s="176"/>
      <c r="B180" s="176"/>
      <c r="C180" s="176"/>
      <c r="D180" s="176"/>
      <c r="E180" s="176"/>
      <c r="F180" s="176"/>
      <c r="G180" s="176"/>
      <c r="H180" s="176"/>
      <c r="I180" s="176"/>
    </row>
    <row r="181" spans="1:9" x14ac:dyDescent="0.25">
      <c r="A181" s="176"/>
      <c r="B181" s="176"/>
      <c r="C181" s="176"/>
      <c r="D181" s="176"/>
      <c r="E181" s="176"/>
      <c r="F181" s="176"/>
      <c r="G181" s="176"/>
      <c r="H181" s="176"/>
      <c r="I181" s="176"/>
    </row>
    <row r="182" spans="1:9" x14ac:dyDescent="0.25">
      <c r="A182" s="176"/>
      <c r="B182" s="176"/>
      <c r="C182" s="176"/>
      <c r="D182" s="176"/>
      <c r="E182" s="176"/>
      <c r="F182" s="176"/>
      <c r="G182" s="176"/>
      <c r="H182" s="176"/>
      <c r="I182" s="176"/>
    </row>
    <row r="183" spans="1:9" x14ac:dyDescent="0.25">
      <c r="A183" s="176"/>
      <c r="B183" s="176"/>
      <c r="C183" s="176"/>
      <c r="D183" s="176"/>
      <c r="E183" s="176"/>
      <c r="F183" s="176"/>
      <c r="G183" s="176"/>
      <c r="H183" s="176"/>
      <c r="I183" s="176"/>
    </row>
    <row r="184" spans="1:9" x14ac:dyDescent="0.25">
      <c r="A184" s="176"/>
      <c r="B184" s="176"/>
      <c r="C184" s="176"/>
      <c r="D184" s="176"/>
      <c r="E184" s="176"/>
      <c r="F184" s="176"/>
      <c r="G184" s="176"/>
      <c r="H184" s="176"/>
      <c r="I184" s="176"/>
    </row>
    <row r="185" spans="1:9" x14ac:dyDescent="0.25">
      <c r="A185" s="176"/>
      <c r="B185" s="176"/>
      <c r="C185" s="176"/>
      <c r="D185" s="176"/>
      <c r="E185" s="176"/>
      <c r="F185" s="176"/>
      <c r="G185" s="176"/>
      <c r="H185" s="176"/>
      <c r="I185" s="176"/>
    </row>
    <row r="186" spans="1:9" x14ac:dyDescent="0.25">
      <c r="A186" s="176"/>
      <c r="B186" s="176"/>
      <c r="C186" s="176"/>
      <c r="D186" s="176"/>
      <c r="E186" s="176"/>
      <c r="F186" s="176"/>
      <c r="G186" s="176"/>
      <c r="H186" s="176"/>
      <c r="I186" s="176"/>
    </row>
    <row r="187" spans="1:9" x14ac:dyDescent="0.25">
      <c r="A187" s="176"/>
      <c r="B187" s="176"/>
      <c r="C187" s="176"/>
      <c r="D187" s="176"/>
      <c r="E187" s="176"/>
      <c r="F187" s="176"/>
      <c r="G187" s="176"/>
      <c r="H187" s="176"/>
      <c r="I187" s="176"/>
    </row>
    <row r="188" spans="1:9" x14ac:dyDescent="0.25">
      <c r="A188" s="176"/>
      <c r="B188" s="176"/>
      <c r="C188" s="176"/>
      <c r="D188" s="176"/>
      <c r="E188" s="176"/>
      <c r="F188" s="176"/>
      <c r="G188" s="176"/>
      <c r="H188" s="176"/>
      <c r="I188" s="176"/>
    </row>
    <row r="189" spans="1:9" x14ac:dyDescent="0.25">
      <c r="A189" s="176"/>
      <c r="B189" s="176"/>
      <c r="C189" s="176"/>
      <c r="D189" s="176"/>
      <c r="E189" s="176"/>
      <c r="F189" s="176"/>
      <c r="G189" s="176"/>
      <c r="H189" s="176"/>
      <c r="I189" s="176"/>
    </row>
    <row r="190" spans="1:9" x14ac:dyDescent="0.25">
      <c r="A190" s="176"/>
      <c r="B190" s="176"/>
      <c r="C190" s="176"/>
      <c r="D190" s="176"/>
      <c r="E190" s="176"/>
      <c r="F190" s="176"/>
      <c r="G190" s="176"/>
      <c r="H190" s="176"/>
      <c r="I190" s="176"/>
    </row>
    <row r="191" spans="1:9" x14ac:dyDescent="0.25">
      <c r="A191" s="176"/>
      <c r="B191" s="176"/>
      <c r="C191" s="176"/>
      <c r="D191" s="176"/>
      <c r="E191" s="176"/>
      <c r="F191" s="176"/>
      <c r="G191" s="176"/>
      <c r="H191" s="176"/>
      <c r="I191" s="176"/>
    </row>
    <row r="192" spans="1:9" x14ac:dyDescent="0.25">
      <c r="A192" s="176"/>
      <c r="B192" s="176"/>
      <c r="C192" s="176"/>
      <c r="D192" s="176"/>
      <c r="E192" s="176"/>
      <c r="F192" s="176"/>
      <c r="G192" s="176"/>
      <c r="H192" s="176"/>
      <c r="I192" s="176"/>
    </row>
    <row r="193" spans="1:9" x14ac:dyDescent="0.25">
      <c r="A193" s="176"/>
      <c r="B193" s="176"/>
      <c r="C193" s="176"/>
      <c r="D193" s="176"/>
      <c r="E193" s="176"/>
      <c r="F193" s="176"/>
      <c r="G193" s="176"/>
      <c r="H193" s="176"/>
      <c r="I193" s="176"/>
    </row>
    <row r="194" spans="1:9" x14ac:dyDescent="0.25">
      <c r="A194" s="176"/>
      <c r="B194" s="176"/>
      <c r="C194" s="176"/>
      <c r="D194" s="176"/>
      <c r="E194" s="176"/>
      <c r="F194" s="176"/>
      <c r="G194" s="176"/>
      <c r="H194" s="176"/>
      <c r="I194" s="176"/>
    </row>
    <row r="195" spans="1:9" x14ac:dyDescent="0.25">
      <c r="A195" s="176"/>
      <c r="B195" s="176"/>
      <c r="C195" s="176"/>
      <c r="D195" s="176"/>
      <c r="E195" s="176"/>
      <c r="F195" s="176"/>
      <c r="G195" s="176"/>
      <c r="H195" s="176"/>
      <c r="I195" s="176"/>
    </row>
    <row r="196" spans="1:9" x14ac:dyDescent="0.25">
      <c r="A196" s="176"/>
      <c r="B196" s="176"/>
      <c r="C196" s="176"/>
      <c r="D196" s="176"/>
      <c r="E196" s="176"/>
      <c r="F196" s="176"/>
      <c r="G196" s="176"/>
      <c r="H196" s="176"/>
      <c r="I196" s="176"/>
    </row>
    <row r="197" spans="1:9" x14ac:dyDescent="0.25">
      <c r="A197" s="176"/>
      <c r="B197" s="176"/>
      <c r="C197" s="176"/>
      <c r="D197" s="176"/>
      <c r="E197" s="176"/>
      <c r="F197" s="176"/>
      <c r="G197" s="176"/>
      <c r="H197" s="176"/>
      <c r="I197" s="176"/>
    </row>
    <row r="198" spans="1:9" x14ac:dyDescent="0.25">
      <c r="A198" s="176"/>
      <c r="B198" s="176"/>
      <c r="C198" s="176"/>
      <c r="D198" s="176"/>
      <c r="E198" s="176"/>
      <c r="F198" s="176"/>
      <c r="G198" s="176"/>
      <c r="H198" s="176"/>
      <c r="I198" s="176"/>
    </row>
    <row r="199" spans="1:9" x14ac:dyDescent="0.25">
      <c r="A199" s="176"/>
      <c r="B199" s="176"/>
      <c r="C199" s="176"/>
      <c r="D199" s="176"/>
      <c r="E199" s="176"/>
      <c r="F199" s="176"/>
      <c r="G199" s="176"/>
      <c r="H199" s="176"/>
      <c r="I199" s="176"/>
    </row>
    <row r="200" spans="1:9" x14ac:dyDescent="0.25">
      <c r="A200" s="176"/>
      <c r="B200" s="176"/>
      <c r="C200" s="176"/>
      <c r="D200" s="176"/>
      <c r="E200" s="176"/>
      <c r="F200" s="176"/>
      <c r="G200" s="176"/>
      <c r="H200" s="176"/>
      <c r="I200" s="176"/>
    </row>
    <row r="201" spans="1:9" x14ac:dyDescent="0.25">
      <c r="A201" s="176"/>
      <c r="B201" s="176"/>
      <c r="C201" s="176"/>
      <c r="D201" s="176"/>
      <c r="E201" s="176"/>
      <c r="F201" s="176"/>
      <c r="G201" s="176"/>
      <c r="H201" s="176"/>
      <c r="I201" s="176"/>
    </row>
    <row r="202" spans="1:9" x14ac:dyDescent="0.25">
      <c r="A202" s="176"/>
      <c r="B202" s="176"/>
      <c r="C202" s="176"/>
      <c r="D202" s="176"/>
      <c r="E202" s="176"/>
      <c r="F202" s="176"/>
      <c r="G202" s="176"/>
      <c r="H202" s="176"/>
      <c r="I202" s="176"/>
    </row>
    <row r="203" spans="1:9" x14ac:dyDescent="0.25">
      <c r="A203" s="176"/>
      <c r="B203" s="176"/>
      <c r="C203" s="176"/>
      <c r="D203" s="176"/>
      <c r="E203" s="176"/>
      <c r="F203" s="176"/>
      <c r="G203" s="176"/>
      <c r="H203" s="176"/>
      <c r="I203" s="176"/>
    </row>
    <row r="204" spans="1:9" x14ac:dyDescent="0.25">
      <c r="A204" s="176"/>
      <c r="B204" s="176"/>
      <c r="C204" s="176"/>
      <c r="D204" s="176"/>
      <c r="E204" s="176"/>
      <c r="F204" s="176"/>
      <c r="G204" s="176"/>
      <c r="H204" s="176"/>
      <c r="I204" s="176"/>
    </row>
    <row r="205" spans="1:9" x14ac:dyDescent="0.25">
      <c r="A205" s="176"/>
      <c r="B205" s="176"/>
      <c r="C205" s="176"/>
      <c r="D205" s="176"/>
      <c r="E205" s="176"/>
      <c r="F205" s="176"/>
      <c r="G205" s="176"/>
      <c r="H205" s="176"/>
      <c r="I205" s="176"/>
    </row>
    <row r="206" spans="1:9" x14ac:dyDescent="0.25">
      <c r="A206" s="176"/>
      <c r="B206" s="176"/>
      <c r="C206" s="176"/>
      <c r="D206" s="176"/>
      <c r="E206" s="176"/>
      <c r="F206" s="176"/>
      <c r="G206" s="176"/>
      <c r="H206" s="176"/>
      <c r="I206" s="176"/>
    </row>
    <row r="207" spans="1:9" x14ac:dyDescent="0.25">
      <c r="A207" s="176"/>
      <c r="B207" s="176"/>
      <c r="C207" s="176"/>
      <c r="D207" s="176"/>
      <c r="E207" s="176"/>
      <c r="F207" s="176"/>
      <c r="G207" s="176"/>
      <c r="H207" s="176"/>
      <c r="I207" s="176"/>
    </row>
    <row r="208" spans="1:9" x14ac:dyDescent="0.25">
      <c r="A208" s="176"/>
      <c r="B208" s="176"/>
      <c r="C208" s="176"/>
      <c r="D208" s="176"/>
      <c r="E208" s="176"/>
      <c r="F208" s="176"/>
      <c r="G208" s="176"/>
      <c r="H208" s="176"/>
      <c r="I208" s="176"/>
    </row>
    <row r="209" spans="1:9" x14ac:dyDescent="0.25">
      <c r="A209" s="176"/>
      <c r="B209" s="176"/>
      <c r="C209" s="176"/>
      <c r="D209" s="176"/>
      <c r="E209" s="176"/>
      <c r="F209" s="176"/>
      <c r="G209" s="176"/>
      <c r="H209" s="176"/>
      <c r="I209" s="176"/>
    </row>
    <row r="210" spans="1:9" x14ac:dyDescent="0.25">
      <c r="A210" s="176"/>
      <c r="B210" s="176"/>
      <c r="C210" s="176"/>
      <c r="D210" s="176"/>
      <c r="E210" s="176"/>
      <c r="F210" s="176"/>
      <c r="G210" s="176"/>
      <c r="H210" s="176"/>
      <c r="I210" s="176"/>
    </row>
    <row r="211" spans="1:9" x14ac:dyDescent="0.25">
      <c r="A211" s="176"/>
      <c r="B211" s="176"/>
      <c r="C211" s="176"/>
      <c r="D211" s="176"/>
      <c r="E211" s="176"/>
      <c r="F211" s="176"/>
      <c r="G211" s="176"/>
      <c r="H211" s="176"/>
      <c r="I211" s="176"/>
    </row>
    <row r="212" spans="1:9" x14ac:dyDescent="0.25">
      <c r="A212" s="176"/>
      <c r="B212" s="176"/>
      <c r="C212" s="176"/>
      <c r="D212" s="176"/>
      <c r="E212" s="176"/>
      <c r="F212" s="176"/>
      <c r="G212" s="176"/>
      <c r="H212" s="176"/>
      <c r="I212" s="176"/>
    </row>
    <row r="213" spans="1:9" x14ac:dyDescent="0.25">
      <c r="A213" s="176"/>
      <c r="B213" s="176"/>
      <c r="C213" s="176"/>
      <c r="D213" s="176"/>
      <c r="E213" s="176"/>
      <c r="F213" s="176"/>
      <c r="G213" s="176"/>
      <c r="H213" s="176"/>
      <c r="I213" s="176"/>
    </row>
    <row r="214" spans="1:9" x14ac:dyDescent="0.25">
      <c r="A214" s="176"/>
      <c r="B214" s="176"/>
      <c r="C214" s="176"/>
      <c r="D214" s="176"/>
      <c r="E214" s="176"/>
      <c r="F214" s="176"/>
      <c r="G214" s="176"/>
      <c r="H214" s="176"/>
      <c r="I214" s="176"/>
    </row>
    <row r="215" spans="1:9" x14ac:dyDescent="0.25">
      <c r="A215" s="176"/>
      <c r="B215" s="176"/>
      <c r="C215" s="176"/>
      <c r="D215" s="176"/>
      <c r="E215" s="176"/>
      <c r="F215" s="176"/>
      <c r="G215" s="176"/>
      <c r="H215" s="176"/>
      <c r="I215" s="176"/>
    </row>
    <row r="216" spans="1:9" x14ac:dyDescent="0.25">
      <c r="A216" s="176"/>
      <c r="B216" s="176"/>
      <c r="C216" s="176"/>
      <c r="D216" s="176"/>
      <c r="E216" s="176"/>
      <c r="F216" s="176"/>
      <c r="G216" s="176"/>
      <c r="H216" s="176"/>
      <c r="I216" s="176"/>
    </row>
    <row r="217" spans="1:9" x14ac:dyDescent="0.25">
      <c r="A217" s="176"/>
      <c r="B217" s="176"/>
      <c r="C217" s="176"/>
      <c r="D217" s="176"/>
      <c r="E217" s="176"/>
      <c r="F217" s="176"/>
      <c r="G217" s="176"/>
      <c r="H217" s="176"/>
      <c r="I217" s="176"/>
    </row>
    <row r="218" spans="1:9" x14ac:dyDescent="0.25">
      <c r="A218" s="176"/>
      <c r="B218" s="176"/>
      <c r="C218" s="176"/>
      <c r="D218" s="176"/>
      <c r="E218" s="176"/>
      <c r="F218" s="176"/>
      <c r="G218" s="176"/>
      <c r="H218" s="176"/>
      <c r="I218" s="176"/>
    </row>
    <row r="219" spans="1:9" x14ac:dyDescent="0.25">
      <c r="A219" s="176"/>
      <c r="B219" s="176"/>
      <c r="C219" s="176"/>
      <c r="D219" s="176"/>
      <c r="E219" s="176"/>
      <c r="F219" s="176"/>
      <c r="G219" s="176"/>
      <c r="H219" s="176"/>
      <c r="I219" s="176"/>
    </row>
    <row r="220" spans="1:9" x14ac:dyDescent="0.25">
      <c r="A220" s="176"/>
      <c r="B220" s="176"/>
      <c r="C220" s="176"/>
      <c r="D220" s="176"/>
      <c r="E220" s="176"/>
      <c r="F220" s="176"/>
      <c r="G220" s="176"/>
      <c r="H220" s="176"/>
      <c r="I220" s="176"/>
    </row>
    <row r="221" spans="1:9" x14ac:dyDescent="0.25">
      <c r="A221" s="176"/>
      <c r="B221" s="176"/>
      <c r="C221" s="176"/>
      <c r="D221" s="176"/>
      <c r="E221" s="176"/>
      <c r="F221" s="176"/>
      <c r="G221" s="176"/>
      <c r="H221" s="176"/>
      <c r="I221" s="176"/>
    </row>
    <row r="222" spans="1:9" x14ac:dyDescent="0.25">
      <c r="A222" s="176"/>
      <c r="B222" s="176"/>
      <c r="C222" s="176"/>
      <c r="D222" s="176"/>
      <c r="E222" s="176"/>
      <c r="F222" s="176"/>
      <c r="G222" s="176"/>
      <c r="H222" s="176"/>
      <c r="I222" s="176"/>
    </row>
    <row r="223" spans="1:9" x14ac:dyDescent="0.25">
      <c r="A223" s="176"/>
      <c r="B223" s="176"/>
      <c r="C223" s="176"/>
      <c r="D223" s="176"/>
      <c r="E223" s="176"/>
      <c r="F223" s="176"/>
      <c r="G223" s="176"/>
      <c r="H223" s="176"/>
      <c r="I223" s="176"/>
    </row>
    <row r="224" spans="1:9" x14ac:dyDescent="0.25">
      <c r="A224" s="176"/>
      <c r="B224" s="176"/>
      <c r="C224" s="176"/>
      <c r="D224" s="176"/>
      <c r="E224" s="176"/>
      <c r="F224" s="176"/>
      <c r="G224" s="176"/>
      <c r="H224" s="176"/>
      <c r="I224" s="176"/>
    </row>
    <row r="225" spans="1:9" x14ac:dyDescent="0.25">
      <c r="A225" s="176"/>
      <c r="B225" s="176"/>
      <c r="C225" s="176"/>
      <c r="D225" s="176"/>
      <c r="E225" s="176"/>
      <c r="F225" s="176"/>
      <c r="G225" s="176"/>
      <c r="H225" s="176"/>
      <c r="I225" s="176"/>
    </row>
    <row r="226" spans="1:9" x14ac:dyDescent="0.25">
      <c r="A226" s="176"/>
      <c r="B226" s="176"/>
      <c r="C226" s="176"/>
      <c r="D226" s="176"/>
      <c r="E226" s="176"/>
      <c r="F226" s="176"/>
      <c r="G226" s="176"/>
      <c r="H226" s="176"/>
      <c r="I226" s="176"/>
    </row>
    <row r="227" spans="1:9" x14ac:dyDescent="0.25">
      <c r="A227" s="176"/>
      <c r="B227" s="176"/>
      <c r="C227" s="176"/>
      <c r="D227" s="176"/>
      <c r="E227" s="176"/>
      <c r="F227" s="176"/>
      <c r="G227" s="176"/>
      <c r="H227" s="176"/>
      <c r="I227" s="176"/>
    </row>
    <row r="228" spans="1:9" x14ac:dyDescent="0.25">
      <c r="A228" s="176"/>
      <c r="B228" s="176"/>
      <c r="C228" s="176"/>
      <c r="D228" s="176"/>
      <c r="E228" s="176"/>
      <c r="F228" s="176"/>
      <c r="G228" s="176"/>
      <c r="H228" s="176"/>
      <c r="I228" s="176"/>
    </row>
    <row r="229" spans="1:9" x14ac:dyDescent="0.25">
      <c r="A229" s="176"/>
      <c r="B229" s="176"/>
      <c r="C229" s="176"/>
      <c r="D229" s="176"/>
      <c r="E229" s="176"/>
      <c r="F229" s="176"/>
      <c r="G229" s="176"/>
      <c r="H229" s="176"/>
      <c r="I229" s="176"/>
    </row>
    <row r="230" spans="1:9" x14ac:dyDescent="0.25">
      <c r="A230" s="176"/>
      <c r="B230" s="176"/>
      <c r="C230" s="176"/>
      <c r="D230" s="176"/>
      <c r="E230" s="176"/>
      <c r="F230" s="176"/>
      <c r="G230" s="176"/>
      <c r="H230" s="176"/>
      <c r="I230" s="176"/>
    </row>
    <row r="231" spans="1:9" x14ac:dyDescent="0.25">
      <c r="A231" s="176"/>
      <c r="B231" s="176"/>
      <c r="C231" s="176"/>
      <c r="D231" s="176"/>
      <c r="E231" s="176"/>
      <c r="F231" s="176"/>
      <c r="G231" s="176"/>
      <c r="H231" s="176"/>
      <c r="I231" s="176"/>
    </row>
    <row r="232" spans="1:9" x14ac:dyDescent="0.25">
      <c r="A232" s="176"/>
      <c r="B232" s="176"/>
      <c r="C232" s="176"/>
      <c r="D232" s="176"/>
      <c r="E232" s="176"/>
      <c r="F232" s="176"/>
      <c r="G232" s="176"/>
      <c r="H232" s="176"/>
      <c r="I232" s="176"/>
    </row>
    <row r="233" spans="1:9" x14ac:dyDescent="0.25">
      <c r="A233" s="176"/>
      <c r="B233" s="176"/>
      <c r="C233" s="176"/>
      <c r="D233" s="176"/>
      <c r="E233" s="176"/>
      <c r="F233" s="176"/>
      <c r="G233" s="176"/>
      <c r="H233" s="176"/>
      <c r="I233" s="176"/>
    </row>
    <row r="234" spans="1:9" x14ac:dyDescent="0.25">
      <c r="A234" s="176"/>
      <c r="B234" s="176"/>
      <c r="C234" s="176"/>
      <c r="D234" s="176"/>
      <c r="E234" s="176"/>
      <c r="F234" s="176"/>
      <c r="G234" s="176"/>
      <c r="H234" s="176"/>
      <c r="I234" s="176"/>
    </row>
    <row r="235" spans="1:9" x14ac:dyDescent="0.25">
      <c r="A235" s="176"/>
      <c r="B235" s="176"/>
      <c r="C235" s="176"/>
      <c r="D235" s="176"/>
      <c r="E235" s="176"/>
      <c r="F235" s="176"/>
      <c r="G235" s="176"/>
      <c r="H235" s="176"/>
      <c r="I235" s="176"/>
    </row>
    <row r="236" spans="1:9" x14ac:dyDescent="0.25">
      <c r="A236" s="176"/>
      <c r="B236" s="176"/>
      <c r="C236" s="176"/>
      <c r="D236" s="176"/>
      <c r="E236" s="176"/>
      <c r="F236" s="176"/>
      <c r="G236" s="176"/>
      <c r="H236" s="176"/>
      <c r="I236" s="176"/>
    </row>
    <row r="237" spans="1:9" x14ac:dyDescent="0.25">
      <c r="A237" s="176"/>
      <c r="B237" s="176"/>
      <c r="C237" s="176"/>
      <c r="D237" s="176"/>
      <c r="E237" s="176"/>
      <c r="F237" s="176"/>
      <c r="G237" s="176"/>
      <c r="H237" s="176"/>
      <c r="I237" s="176"/>
    </row>
    <row r="238" spans="1:9" x14ac:dyDescent="0.25">
      <c r="A238" s="176"/>
      <c r="B238" s="176"/>
      <c r="C238" s="176"/>
      <c r="D238" s="176"/>
      <c r="E238" s="176"/>
      <c r="F238" s="176"/>
      <c r="G238" s="176"/>
      <c r="H238" s="176"/>
      <c r="I238" s="176"/>
    </row>
    <row r="239" spans="1:9" x14ac:dyDescent="0.25">
      <c r="A239" s="176"/>
      <c r="B239" s="176"/>
      <c r="C239" s="176"/>
      <c r="D239" s="176"/>
      <c r="E239" s="176"/>
      <c r="F239" s="176"/>
      <c r="G239" s="176"/>
      <c r="H239" s="176"/>
      <c r="I239" s="176"/>
    </row>
    <row r="240" spans="1:9" x14ac:dyDescent="0.25">
      <c r="A240" s="176"/>
      <c r="B240" s="176"/>
      <c r="C240" s="176"/>
      <c r="D240" s="176"/>
      <c r="E240" s="176"/>
      <c r="F240" s="176"/>
      <c r="G240" s="176"/>
      <c r="H240" s="176"/>
      <c r="I240" s="176"/>
    </row>
    <row r="241" spans="1:9" x14ac:dyDescent="0.25">
      <c r="A241" s="176"/>
      <c r="B241" s="176"/>
      <c r="C241" s="176"/>
      <c r="D241" s="176"/>
      <c r="E241" s="176"/>
      <c r="F241" s="176"/>
      <c r="G241" s="176"/>
      <c r="H241" s="176"/>
      <c r="I241" s="176"/>
    </row>
    <row r="242" spans="1:9" x14ac:dyDescent="0.25">
      <c r="A242" s="176"/>
      <c r="B242" s="176"/>
      <c r="C242" s="176"/>
      <c r="D242" s="176"/>
      <c r="E242" s="176"/>
      <c r="F242" s="176"/>
      <c r="G242" s="176"/>
      <c r="H242" s="176"/>
      <c r="I242" s="176"/>
    </row>
    <row r="243" spans="1:9" x14ac:dyDescent="0.25">
      <c r="A243" s="176"/>
      <c r="B243" s="176"/>
      <c r="C243" s="176"/>
      <c r="D243" s="176"/>
      <c r="E243" s="176"/>
      <c r="F243" s="176"/>
      <c r="G243" s="176"/>
      <c r="H243" s="176"/>
      <c r="I243" s="176"/>
    </row>
    <row r="244" spans="1:9" x14ac:dyDescent="0.25">
      <c r="A244" s="176"/>
      <c r="B244" s="176"/>
      <c r="C244" s="176"/>
      <c r="D244" s="176"/>
      <c r="E244" s="176"/>
      <c r="F244" s="176"/>
      <c r="G244" s="176"/>
      <c r="H244" s="176"/>
      <c r="I244" s="176"/>
    </row>
    <row r="245" spans="1:9" x14ac:dyDescent="0.25">
      <c r="A245" s="176"/>
      <c r="B245" s="176"/>
      <c r="C245" s="176"/>
      <c r="D245" s="176"/>
      <c r="E245" s="176"/>
      <c r="F245" s="176"/>
      <c r="G245" s="176"/>
      <c r="H245" s="176"/>
      <c r="I245" s="176"/>
    </row>
    <row r="246" spans="1:9" x14ac:dyDescent="0.25">
      <c r="A246" s="176"/>
      <c r="B246" s="176"/>
      <c r="C246" s="176"/>
      <c r="D246" s="176"/>
      <c r="E246" s="176"/>
      <c r="F246" s="176"/>
      <c r="G246" s="176"/>
      <c r="H246" s="176"/>
      <c r="I246" s="176"/>
    </row>
    <row r="247" spans="1:9" x14ac:dyDescent="0.25">
      <c r="A247" s="176"/>
      <c r="B247" s="176"/>
      <c r="C247" s="176"/>
      <c r="D247" s="176"/>
      <c r="E247" s="176"/>
      <c r="F247" s="176"/>
      <c r="G247" s="176"/>
      <c r="H247" s="176"/>
      <c r="I247" s="176"/>
    </row>
    <row r="248" spans="1:9" x14ac:dyDescent="0.25">
      <c r="A248" s="176"/>
      <c r="B248" s="176"/>
      <c r="C248" s="176"/>
      <c r="D248" s="176"/>
      <c r="E248" s="176"/>
      <c r="F248" s="176"/>
      <c r="G248" s="176"/>
      <c r="H248" s="176"/>
      <c r="I248" s="176"/>
    </row>
    <row r="249" spans="1:9" x14ac:dyDescent="0.25">
      <c r="A249" s="176"/>
      <c r="B249" s="176"/>
      <c r="C249" s="176"/>
      <c r="D249" s="176"/>
      <c r="E249" s="176"/>
      <c r="F249" s="176"/>
      <c r="G249" s="176"/>
      <c r="H249" s="176"/>
      <c r="I249" s="176"/>
    </row>
    <row r="250" spans="1:9" x14ac:dyDescent="0.25">
      <c r="A250" s="176"/>
      <c r="B250" s="176"/>
      <c r="C250" s="176"/>
      <c r="D250" s="176"/>
      <c r="E250" s="176"/>
      <c r="F250" s="176"/>
      <c r="G250" s="176"/>
      <c r="H250" s="176"/>
      <c r="I250" s="176"/>
    </row>
    <row r="251" spans="1:9" x14ac:dyDescent="0.25">
      <c r="A251" s="176"/>
      <c r="B251" s="176"/>
      <c r="C251" s="176"/>
      <c r="D251" s="176"/>
      <c r="E251" s="176"/>
      <c r="F251" s="176"/>
      <c r="G251" s="176"/>
      <c r="H251" s="176"/>
      <c r="I251" s="176"/>
    </row>
    <row r="252" spans="1:9" x14ac:dyDescent="0.25">
      <c r="A252" s="176"/>
      <c r="B252" s="176"/>
      <c r="C252" s="176"/>
      <c r="D252" s="176"/>
      <c r="E252" s="176"/>
      <c r="F252" s="176"/>
      <c r="G252" s="176"/>
      <c r="H252" s="176"/>
      <c r="I252" s="176"/>
    </row>
    <row r="253" spans="1:9" x14ac:dyDescent="0.25">
      <c r="A253" s="176"/>
      <c r="B253" s="176"/>
      <c r="C253" s="176"/>
      <c r="D253" s="176"/>
      <c r="E253" s="176"/>
      <c r="F253" s="176"/>
      <c r="G253" s="176"/>
      <c r="H253" s="176"/>
      <c r="I253" s="176"/>
    </row>
    <row r="254" spans="1:9" x14ac:dyDescent="0.25">
      <c r="A254" s="176"/>
      <c r="B254" s="176"/>
      <c r="C254" s="176"/>
      <c r="D254" s="176"/>
      <c r="E254" s="176"/>
      <c r="F254" s="176"/>
      <c r="G254" s="176"/>
      <c r="H254" s="176"/>
      <c r="I254" s="176"/>
    </row>
    <row r="255" spans="1:9" x14ac:dyDescent="0.25">
      <c r="A255" s="176"/>
      <c r="B255" s="176"/>
      <c r="C255" s="176"/>
      <c r="D255" s="176"/>
      <c r="E255" s="176"/>
      <c r="F255" s="176"/>
      <c r="G255" s="176"/>
      <c r="H255" s="176"/>
      <c r="I255" s="176"/>
    </row>
    <row r="256" spans="1:9" x14ac:dyDescent="0.25">
      <c r="A256" s="176"/>
      <c r="B256" s="176"/>
      <c r="C256" s="176"/>
      <c r="D256" s="176"/>
      <c r="E256" s="176"/>
      <c r="F256" s="176"/>
      <c r="G256" s="176"/>
      <c r="H256" s="176"/>
      <c r="I256" s="176"/>
    </row>
    <row r="257" spans="1:9" x14ac:dyDescent="0.25">
      <c r="A257" s="176"/>
      <c r="B257" s="176"/>
      <c r="C257" s="176"/>
      <c r="D257" s="176"/>
      <c r="E257" s="176"/>
      <c r="F257" s="176"/>
      <c r="G257" s="176"/>
      <c r="H257" s="176"/>
      <c r="I257" s="176"/>
    </row>
    <row r="258" spans="1:9" x14ac:dyDescent="0.25">
      <c r="A258" s="176"/>
      <c r="B258" s="176"/>
      <c r="C258" s="176"/>
      <c r="D258" s="176"/>
      <c r="E258" s="176"/>
      <c r="F258" s="176"/>
      <c r="G258" s="176"/>
      <c r="H258" s="176"/>
      <c r="I258" s="176"/>
    </row>
    <row r="259" spans="1:9" x14ac:dyDescent="0.25">
      <c r="A259" s="176"/>
      <c r="B259" s="176"/>
      <c r="C259" s="176"/>
      <c r="D259" s="176"/>
      <c r="E259" s="176"/>
      <c r="F259" s="176"/>
      <c r="G259" s="176"/>
      <c r="H259" s="176"/>
      <c r="I259" s="176"/>
    </row>
    <row r="260" spans="1:9" x14ac:dyDescent="0.25">
      <c r="A260" s="176"/>
      <c r="B260" s="176"/>
      <c r="C260" s="176"/>
      <c r="D260" s="176"/>
      <c r="E260" s="176"/>
      <c r="F260" s="176"/>
      <c r="G260" s="176"/>
      <c r="H260" s="176"/>
      <c r="I260" s="176"/>
    </row>
    <row r="261" spans="1:9" x14ac:dyDescent="0.25">
      <c r="A261" s="176"/>
      <c r="B261" s="176"/>
      <c r="C261" s="176"/>
      <c r="D261" s="176"/>
      <c r="E261" s="176"/>
      <c r="F261" s="176"/>
      <c r="G261" s="176"/>
      <c r="H261" s="176"/>
      <c r="I261" s="176"/>
    </row>
    <row r="262" spans="1:9" x14ac:dyDescent="0.25">
      <c r="A262" s="176"/>
      <c r="B262" s="176"/>
      <c r="C262" s="176"/>
      <c r="D262" s="176"/>
      <c r="E262" s="176"/>
      <c r="F262" s="176"/>
      <c r="G262" s="176"/>
      <c r="H262" s="176"/>
      <c r="I262" s="176"/>
    </row>
    <row r="263" spans="1:9" x14ac:dyDescent="0.25">
      <c r="A263" s="176"/>
      <c r="B263" s="176"/>
      <c r="C263" s="176"/>
      <c r="D263" s="176"/>
      <c r="E263" s="176"/>
      <c r="F263" s="176"/>
      <c r="G263" s="176"/>
      <c r="H263" s="176"/>
      <c r="I263" s="176"/>
    </row>
    <row r="264" spans="1:9" x14ac:dyDescent="0.25">
      <c r="A264" s="176"/>
      <c r="B264" s="176"/>
      <c r="C264" s="176"/>
      <c r="D264" s="176"/>
      <c r="E264" s="176"/>
      <c r="F264" s="176"/>
      <c r="G264" s="176"/>
      <c r="H264" s="176"/>
      <c r="I264" s="176"/>
    </row>
    <row r="265" spans="1:9" x14ac:dyDescent="0.25">
      <c r="A265" s="176"/>
      <c r="B265" s="176"/>
      <c r="C265" s="176"/>
      <c r="D265" s="176"/>
      <c r="E265" s="176"/>
      <c r="F265" s="176"/>
      <c r="G265" s="176"/>
      <c r="H265" s="176"/>
      <c r="I265" s="176"/>
    </row>
    <row r="266" spans="1:9" x14ac:dyDescent="0.25">
      <c r="A266" s="176"/>
      <c r="B266" s="176"/>
      <c r="C266" s="176"/>
      <c r="D266" s="176"/>
      <c r="E266" s="176"/>
      <c r="F266" s="176"/>
      <c r="G266" s="176"/>
      <c r="H266" s="176"/>
      <c r="I266" s="176"/>
    </row>
    <row r="267" spans="1:9" x14ac:dyDescent="0.25">
      <c r="A267" s="176"/>
      <c r="B267" s="176"/>
      <c r="C267" s="176"/>
      <c r="D267" s="176"/>
      <c r="E267" s="176"/>
      <c r="F267" s="176"/>
      <c r="G267" s="176"/>
      <c r="H267" s="176"/>
      <c r="I267" s="176"/>
    </row>
    <row r="268" spans="1:9" x14ac:dyDescent="0.25">
      <c r="A268" s="176"/>
      <c r="B268" s="176"/>
      <c r="C268" s="176"/>
      <c r="D268" s="176"/>
      <c r="E268" s="176"/>
      <c r="F268" s="176"/>
      <c r="G268" s="176"/>
      <c r="H268" s="176"/>
      <c r="I268" s="176"/>
    </row>
    <row r="269" spans="1:9" x14ac:dyDescent="0.25">
      <c r="A269" s="176"/>
      <c r="B269" s="176"/>
      <c r="C269" s="176"/>
      <c r="D269" s="176"/>
      <c r="E269" s="176"/>
      <c r="F269" s="176"/>
      <c r="G269" s="176"/>
      <c r="H269" s="176"/>
      <c r="I269" s="176"/>
    </row>
    <row r="270" spans="1:9" x14ac:dyDescent="0.25">
      <c r="A270" s="176"/>
      <c r="B270" s="176"/>
      <c r="C270" s="176"/>
      <c r="D270" s="176"/>
      <c r="E270" s="176"/>
      <c r="F270" s="176"/>
      <c r="G270" s="176"/>
      <c r="H270" s="176"/>
      <c r="I270" s="176"/>
    </row>
    <row r="271" spans="1:9" x14ac:dyDescent="0.25">
      <c r="A271" s="176"/>
      <c r="B271" s="176"/>
      <c r="C271" s="176"/>
      <c r="D271" s="176"/>
      <c r="E271" s="176"/>
      <c r="F271" s="176"/>
      <c r="G271" s="176"/>
      <c r="H271" s="176"/>
      <c r="I271" s="176"/>
    </row>
    <row r="272" spans="1:9" x14ac:dyDescent="0.25">
      <c r="A272" s="176"/>
      <c r="B272" s="176"/>
      <c r="C272" s="176"/>
      <c r="D272" s="176"/>
      <c r="E272" s="176"/>
      <c r="F272" s="176"/>
      <c r="G272" s="176"/>
      <c r="H272" s="176"/>
      <c r="I272" s="176"/>
    </row>
    <row r="273" spans="1:9" x14ac:dyDescent="0.25">
      <c r="A273" s="176"/>
      <c r="B273" s="176"/>
      <c r="C273" s="176"/>
      <c r="D273" s="176"/>
      <c r="E273" s="176"/>
      <c r="F273" s="176"/>
      <c r="G273" s="176"/>
      <c r="H273" s="176"/>
      <c r="I273" s="176"/>
    </row>
    <row r="274" spans="1:9" x14ac:dyDescent="0.25">
      <c r="A274" s="176"/>
      <c r="B274" s="176"/>
      <c r="C274" s="176"/>
      <c r="D274" s="176"/>
      <c r="E274" s="176"/>
      <c r="F274" s="176"/>
      <c r="G274" s="176"/>
      <c r="H274" s="176"/>
      <c r="I274" s="176"/>
    </row>
    <row r="275" spans="1:9" x14ac:dyDescent="0.25">
      <c r="A275" s="176"/>
      <c r="B275" s="176"/>
      <c r="C275" s="176"/>
      <c r="D275" s="176"/>
      <c r="E275" s="176"/>
      <c r="F275" s="176"/>
      <c r="G275" s="176"/>
      <c r="H275" s="176"/>
      <c r="I275" s="176"/>
    </row>
    <row r="276" spans="1:9" x14ac:dyDescent="0.25">
      <c r="A276" s="176"/>
      <c r="B276" s="176"/>
      <c r="C276" s="176"/>
      <c r="D276" s="176"/>
      <c r="E276" s="176"/>
      <c r="F276" s="176"/>
      <c r="G276" s="176"/>
      <c r="H276" s="176"/>
      <c r="I276" s="176"/>
    </row>
    <row r="277" spans="1:9" x14ac:dyDescent="0.25">
      <c r="A277" s="176"/>
      <c r="B277" s="176"/>
      <c r="C277" s="176"/>
      <c r="D277" s="176"/>
      <c r="E277" s="176"/>
      <c r="F277" s="176"/>
      <c r="G277" s="176"/>
      <c r="H277" s="176"/>
      <c r="I277" s="176"/>
    </row>
    <row r="278" spans="1:9" x14ac:dyDescent="0.25">
      <c r="A278" s="176"/>
      <c r="B278" s="176"/>
      <c r="C278" s="176"/>
      <c r="D278" s="176"/>
      <c r="E278" s="176"/>
      <c r="F278" s="176"/>
      <c r="G278" s="176"/>
      <c r="H278" s="176"/>
      <c r="I278" s="176"/>
    </row>
    <row r="279" spans="1:9" x14ac:dyDescent="0.25">
      <c r="A279" s="176"/>
      <c r="B279" s="176"/>
      <c r="C279" s="176"/>
      <c r="D279" s="176"/>
      <c r="E279" s="176"/>
      <c r="F279" s="176"/>
      <c r="G279" s="176"/>
      <c r="H279" s="176"/>
      <c r="I279" s="176"/>
    </row>
    <row r="280" spans="1:9" x14ac:dyDescent="0.25">
      <c r="A280" s="176"/>
      <c r="B280" s="176"/>
      <c r="C280" s="176"/>
      <c r="D280" s="176"/>
      <c r="E280" s="176"/>
      <c r="F280" s="176"/>
      <c r="G280" s="176"/>
      <c r="H280" s="176"/>
      <c r="I280" s="176"/>
    </row>
    <row r="281" spans="1:9" x14ac:dyDescent="0.25">
      <c r="A281" s="176"/>
      <c r="B281" s="176"/>
      <c r="C281" s="176"/>
      <c r="D281" s="176"/>
      <c r="E281" s="176"/>
      <c r="F281" s="176"/>
      <c r="G281" s="176"/>
      <c r="H281" s="176"/>
      <c r="I281" s="176"/>
    </row>
    <row r="282" spans="1:9" x14ac:dyDescent="0.25">
      <c r="A282" s="176"/>
      <c r="B282" s="176"/>
      <c r="C282" s="176"/>
      <c r="D282" s="176"/>
      <c r="E282" s="176"/>
      <c r="F282" s="176"/>
      <c r="G282" s="176"/>
      <c r="H282" s="176"/>
      <c r="I282" s="176"/>
    </row>
    <row r="283" spans="1:9" x14ac:dyDescent="0.25">
      <c r="A283" s="176"/>
      <c r="B283" s="176"/>
      <c r="C283" s="176"/>
      <c r="D283" s="176"/>
      <c r="E283" s="176"/>
      <c r="F283" s="176"/>
      <c r="G283" s="176"/>
      <c r="H283" s="176"/>
      <c r="I283" s="176"/>
    </row>
    <row r="284" spans="1:9" x14ac:dyDescent="0.25">
      <c r="A284" s="176"/>
      <c r="B284" s="176"/>
      <c r="C284" s="176"/>
      <c r="D284" s="176"/>
      <c r="E284" s="176"/>
      <c r="F284" s="176"/>
      <c r="G284" s="176"/>
      <c r="H284" s="176"/>
      <c r="I284" s="176"/>
    </row>
    <row r="285" spans="1:9" x14ac:dyDescent="0.25">
      <c r="A285" s="176"/>
      <c r="B285" s="176"/>
      <c r="C285" s="176"/>
      <c r="D285" s="176"/>
      <c r="E285" s="176"/>
      <c r="F285" s="176"/>
      <c r="G285" s="176"/>
      <c r="H285" s="176"/>
      <c r="I285" s="176"/>
    </row>
    <row r="286" spans="1:9" x14ac:dyDescent="0.25">
      <c r="A286" s="176"/>
      <c r="B286" s="176"/>
      <c r="C286" s="176"/>
      <c r="D286" s="176"/>
      <c r="E286" s="176"/>
      <c r="F286" s="176"/>
      <c r="G286" s="176"/>
      <c r="H286" s="176"/>
      <c r="I286" s="176"/>
    </row>
    <row r="287" spans="1:9" x14ac:dyDescent="0.25">
      <c r="A287" s="176"/>
      <c r="B287" s="176"/>
      <c r="C287" s="176"/>
      <c r="D287" s="176"/>
      <c r="E287" s="176"/>
      <c r="F287" s="176"/>
      <c r="G287" s="176"/>
      <c r="H287" s="176"/>
      <c r="I287" s="176"/>
    </row>
    <row r="288" spans="1:9" x14ac:dyDescent="0.25">
      <c r="A288" s="176"/>
      <c r="B288" s="176"/>
      <c r="C288" s="176"/>
      <c r="D288" s="176"/>
      <c r="E288" s="176"/>
      <c r="F288" s="176"/>
      <c r="G288" s="176"/>
      <c r="H288" s="176"/>
      <c r="I288" s="176"/>
    </row>
    <row r="289" spans="1:9" x14ac:dyDescent="0.25">
      <c r="A289" s="176"/>
      <c r="B289" s="176"/>
      <c r="C289" s="176"/>
      <c r="D289" s="176"/>
      <c r="E289" s="176"/>
      <c r="F289" s="176"/>
      <c r="G289" s="176"/>
      <c r="H289" s="176"/>
      <c r="I289" s="176"/>
    </row>
    <row r="290" spans="1:9" x14ac:dyDescent="0.25">
      <c r="A290" s="176"/>
      <c r="B290" s="176"/>
      <c r="C290" s="176"/>
      <c r="D290" s="176"/>
      <c r="E290" s="176"/>
      <c r="F290" s="176"/>
      <c r="G290" s="176"/>
      <c r="H290" s="176"/>
      <c r="I290" s="176"/>
    </row>
    <row r="291" spans="1:9" x14ac:dyDescent="0.25">
      <c r="A291" s="176"/>
      <c r="B291" s="176"/>
      <c r="C291" s="176"/>
      <c r="D291" s="176"/>
      <c r="E291" s="176"/>
      <c r="F291" s="176"/>
      <c r="G291" s="176"/>
      <c r="H291" s="176"/>
      <c r="I291" s="176"/>
    </row>
    <row r="292" spans="1:9" x14ac:dyDescent="0.25">
      <c r="A292" s="176"/>
      <c r="B292" s="176"/>
      <c r="C292" s="176"/>
      <c r="D292" s="176"/>
      <c r="E292" s="176"/>
      <c r="F292" s="176"/>
      <c r="G292" s="176"/>
      <c r="H292" s="176"/>
      <c r="I292" s="176"/>
    </row>
    <row r="293" spans="1:9" x14ac:dyDescent="0.25">
      <c r="A293" s="176"/>
      <c r="B293" s="176"/>
      <c r="C293" s="176"/>
      <c r="D293" s="176"/>
      <c r="E293" s="176"/>
      <c r="F293" s="176"/>
      <c r="G293" s="176"/>
      <c r="H293" s="176"/>
      <c r="I293" s="176"/>
    </row>
    <row r="294" spans="1:9" x14ac:dyDescent="0.25">
      <c r="A294" s="176"/>
      <c r="B294" s="176"/>
      <c r="C294" s="176"/>
      <c r="D294" s="176"/>
      <c r="E294" s="176"/>
      <c r="F294" s="176"/>
      <c r="G294" s="176"/>
      <c r="H294" s="176"/>
      <c r="I294" s="176"/>
    </row>
    <row r="295" spans="1:9" x14ac:dyDescent="0.25">
      <c r="A295" s="176"/>
      <c r="B295" s="176"/>
      <c r="C295" s="176"/>
      <c r="D295" s="176"/>
      <c r="E295" s="176"/>
      <c r="F295" s="176"/>
      <c r="G295" s="176"/>
      <c r="H295" s="176"/>
      <c r="I295" s="176"/>
    </row>
    <row r="296" spans="1:9" x14ac:dyDescent="0.25">
      <c r="A296" s="176"/>
      <c r="B296" s="176"/>
      <c r="C296" s="176"/>
      <c r="D296" s="176"/>
      <c r="E296" s="176"/>
      <c r="F296" s="176"/>
      <c r="G296" s="176"/>
      <c r="H296" s="176"/>
      <c r="I296" s="176"/>
    </row>
    <row r="297" spans="1:9" x14ac:dyDescent="0.25">
      <c r="A297" s="176"/>
      <c r="B297" s="176"/>
      <c r="C297" s="176"/>
      <c r="D297" s="176"/>
      <c r="E297" s="176"/>
      <c r="F297" s="176"/>
      <c r="G297" s="176"/>
      <c r="H297" s="176"/>
      <c r="I297" s="176"/>
    </row>
    <row r="298" spans="1:9" x14ac:dyDescent="0.25">
      <c r="A298" s="176"/>
      <c r="B298" s="176"/>
      <c r="C298" s="176"/>
      <c r="D298" s="176"/>
      <c r="E298" s="176"/>
      <c r="F298" s="176"/>
      <c r="G298" s="176"/>
      <c r="H298" s="176"/>
      <c r="I298" s="176"/>
    </row>
    <row r="299" spans="1:9" x14ac:dyDescent="0.25">
      <c r="A299" s="176"/>
      <c r="B299" s="176"/>
      <c r="C299" s="176"/>
      <c r="D299" s="176"/>
      <c r="E299" s="176"/>
      <c r="F299" s="176"/>
      <c r="G299" s="176"/>
      <c r="H299" s="176"/>
      <c r="I299" s="176"/>
    </row>
    <row r="300" spans="1:9" x14ac:dyDescent="0.25">
      <c r="A300" s="176"/>
      <c r="B300" s="176"/>
      <c r="C300" s="176"/>
      <c r="D300" s="176"/>
      <c r="E300" s="176"/>
      <c r="F300" s="176"/>
      <c r="G300" s="176"/>
      <c r="H300" s="176"/>
      <c r="I300" s="176"/>
    </row>
  </sheetData>
  <sheetProtection algorithmName="SHA-512" hashValue="Q/0mJrLKqyhqyvlb6/AG3cxk9ZLplb/m+a1ecvHfuZWc/82c5MDIOHZwb106SGzpJS1elfBiPjY+fk6o597lhw==" saltValue="EoOVta0OdsX9JG7SWUUpXA==" spinCount="100000" sheet="1" objects="1" scenarios="1"/>
  <mergeCells count="72">
    <mergeCell ref="A57:C57"/>
    <mergeCell ref="A58:C58"/>
    <mergeCell ref="A59:C59"/>
    <mergeCell ref="A111:I111"/>
    <mergeCell ref="F112:H112"/>
    <mergeCell ref="F62:H62"/>
    <mergeCell ref="A101:I101"/>
    <mergeCell ref="A103:C103"/>
    <mergeCell ref="A104:C104"/>
    <mergeCell ref="A105:C105"/>
    <mergeCell ref="A106:C106"/>
    <mergeCell ref="A107:C107"/>
    <mergeCell ref="A108:C108"/>
    <mergeCell ref="A109:C109"/>
    <mergeCell ref="A61:I61"/>
    <mergeCell ref="A4:C4"/>
    <mergeCell ref="A3:C3"/>
    <mergeCell ref="A1:I1"/>
    <mergeCell ref="A51:I51"/>
    <mergeCell ref="A53:C53"/>
    <mergeCell ref="A6:C6"/>
    <mergeCell ref="A5:C5"/>
    <mergeCell ref="A54:C54"/>
    <mergeCell ref="A9:C9"/>
    <mergeCell ref="A8:C8"/>
    <mergeCell ref="A7:C7"/>
    <mergeCell ref="F12:H12"/>
    <mergeCell ref="A11:I11"/>
    <mergeCell ref="A55:C55"/>
    <mergeCell ref="A56:C56"/>
    <mergeCell ref="J1:S1"/>
    <mergeCell ref="J3:S3"/>
    <mergeCell ref="L4:N4"/>
    <mergeCell ref="O4:Q4"/>
    <mergeCell ref="L6:N6"/>
    <mergeCell ref="O6:Q6"/>
    <mergeCell ref="L8:N8"/>
    <mergeCell ref="O8:Q8"/>
    <mergeCell ref="L10:N10"/>
    <mergeCell ref="O10:Q10"/>
    <mergeCell ref="J13:S13"/>
    <mergeCell ref="L14:N14"/>
    <mergeCell ref="O14:Q14"/>
    <mergeCell ref="L16:N16"/>
    <mergeCell ref="O16:Q16"/>
    <mergeCell ref="L18:N18"/>
    <mergeCell ref="O18:Q18"/>
    <mergeCell ref="L20:N20"/>
    <mergeCell ref="O20:Q20"/>
    <mergeCell ref="L22:N22"/>
    <mergeCell ref="O22:Q22"/>
    <mergeCell ref="J25:S25"/>
    <mergeCell ref="L26:N26"/>
    <mergeCell ref="O26:Q26"/>
    <mergeCell ref="L28:N28"/>
    <mergeCell ref="O28:Q28"/>
    <mergeCell ref="J31:S31"/>
    <mergeCell ref="L32:N32"/>
    <mergeCell ref="O32:Q32"/>
    <mergeCell ref="L34:N34"/>
    <mergeCell ref="O34:Q34"/>
    <mergeCell ref="J37:S37"/>
    <mergeCell ref="L38:N38"/>
    <mergeCell ref="O38:Q38"/>
    <mergeCell ref="J47:S47"/>
    <mergeCell ref="L48:N48"/>
    <mergeCell ref="O48:Q48"/>
    <mergeCell ref="L40:N40"/>
    <mergeCell ref="O40:Q40"/>
    <mergeCell ref="J43:S43"/>
    <mergeCell ref="L44:N44"/>
    <mergeCell ref="O44:Q44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I5" sqref="I5"/>
    </sheetView>
  </sheetViews>
  <sheetFormatPr baseColWidth="10" defaultRowHeight="15" x14ac:dyDescent="0.25"/>
  <cols>
    <col min="1" max="1" width="5.7109375" style="138" bestFit="1" customWidth="1"/>
    <col min="2" max="2" width="7.42578125" style="138" bestFit="1" customWidth="1"/>
    <col min="3" max="3" width="16.5703125" style="138" customWidth="1"/>
    <col min="4" max="4" width="2.5703125" style="138" customWidth="1"/>
    <col min="5" max="5" width="16.42578125" style="138" customWidth="1"/>
    <col min="6" max="6" width="5" style="138" customWidth="1"/>
    <col min="7" max="7" width="2.140625" style="138" customWidth="1"/>
    <col min="8" max="8" width="5" style="138" customWidth="1"/>
    <col min="9" max="9" width="16.140625" style="138" customWidth="1"/>
    <col min="10" max="10" width="22.5703125" style="138" hidden="1" customWidth="1"/>
    <col min="11" max="11" width="6" style="138" customWidth="1"/>
    <col min="12" max="12" width="5.85546875" style="138" customWidth="1"/>
    <col min="13" max="13" width="8.7109375" style="138" customWidth="1"/>
    <col min="14" max="14" width="20.28515625" style="138" customWidth="1"/>
    <col min="15" max="16" width="4.85546875" style="138" customWidth="1"/>
    <col min="17" max="17" width="5.7109375" style="138" customWidth="1"/>
    <col min="18" max="18" width="6" style="138" customWidth="1"/>
    <col min="19" max="19" width="7.140625" style="138" customWidth="1"/>
    <col min="20" max="20" width="11.42578125" style="138"/>
    <col min="21" max="28" width="0" style="138" hidden="1" customWidth="1"/>
    <col min="29" max="16384" width="11.42578125" style="138"/>
  </cols>
  <sheetData>
    <row r="1" spans="1:28" x14ac:dyDescent="0.25">
      <c r="A1" s="295" t="s">
        <v>115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7"/>
    </row>
    <row r="2" spans="1:28" x14ac:dyDescent="0.25">
      <c r="A2" s="298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300"/>
    </row>
    <row r="4" spans="1:28" x14ac:dyDescent="0.25">
      <c r="A4" s="313" t="s">
        <v>115</v>
      </c>
      <c r="B4" s="313"/>
      <c r="C4" s="313"/>
      <c r="D4" s="313"/>
      <c r="E4" s="313"/>
      <c r="U4" s="139" t="s">
        <v>24</v>
      </c>
      <c r="V4" s="301" t="s">
        <v>27</v>
      </c>
      <c r="W4" s="301"/>
      <c r="X4" s="301"/>
      <c r="Y4" s="301"/>
      <c r="Z4" s="301"/>
      <c r="AA4" s="301"/>
    </row>
    <row r="5" spans="1:28" x14ac:dyDescent="0.25">
      <c r="A5" s="314" t="s">
        <v>111</v>
      </c>
      <c r="B5" s="314"/>
      <c r="C5" s="314"/>
      <c r="D5" s="314"/>
      <c r="E5" s="314"/>
      <c r="U5" s="139">
        <v>3</v>
      </c>
      <c r="V5" s="139">
        <v>2</v>
      </c>
      <c r="W5" s="139">
        <v>3</v>
      </c>
      <c r="X5" s="139">
        <v>4</v>
      </c>
      <c r="Y5" s="139">
        <v>5</v>
      </c>
      <c r="Z5" s="139">
        <v>6</v>
      </c>
      <c r="AA5" s="139">
        <v>7</v>
      </c>
    </row>
    <row r="6" spans="1:28" x14ac:dyDescent="0.25">
      <c r="A6" s="315" t="s">
        <v>112</v>
      </c>
      <c r="B6" s="315"/>
      <c r="C6" s="315"/>
      <c r="D6" s="315"/>
      <c r="E6" s="315"/>
      <c r="U6" s="139">
        <v>2</v>
      </c>
      <c r="V6" s="139">
        <v>2</v>
      </c>
      <c r="W6" s="139">
        <v>3</v>
      </c>
      <c r="X6" s="139">
        <v>4</v>
      </c>
      <c r="Y6" s="139">
        <v>5</v>
      </c>
      <c r="Z6" s="139">
        <v>6</v>
      </c>
      <c r="AA6" s="139">
        <v>7</v>
      </c>
    </row>
    <row r="7" spans="1:28" x14ac:dyDescent="0.25">
      <c r="A7" s="315" t="s">
        <v>113</v>
      </c>
      <c r="B7" s="315"/>
      <c r="C7" s="315"/>
      <c r="D7" s="315"/>
      <c r="E7" s="315"/>
      <c r="U7" s="139">
        <v>1</v>
      </c>
      <c r="V7" s="139">
        <v>2</v>
      </c>
      <c r="W7" s="139">
        <v>3</v>
      </c>
      <c r="X7" s="139">
        <v>4</v>
      </c>
      <c r="Y7" s="139">
        <v>5</v>
      </c>
      <c r="Z7" s="139">
        <v>6</v>
      </c>
      <c r="AA7" s="139">
        <v>7</v>
      </c>
    </row>
    <row r="8" spans="1:28" x14ac:dyDescent="0.25">
      <c r="A8" s="316" t="s">
        <v>114</v>
      </c>
      <c r="B8" s="316"/>
      <c r="C8" s="316"/>
      <c r="D8" s="316"/>
      <c r="E8" s="316"/>
      <c r="U8" s="139">
        <v>0</v>
      </c>
      <c r="V8" s="139">
        <v>2</v>
      </c>
      <c r="W8" s="139">
        <v>3</v>
      </c>
      <c r="X8" s="139">
        <v>4</v>
      </c>
      <c r="Y8" s="139">
        <v>5</v>
      </c>
      <c r="Z8" s="139">
        <v>6</v>
      </c>
      <c r="AA8" s="139">
        <v>7</v>
      </c>
    </row>
    <row r="10" spans="1:28" x14ac:dyDescent="0.25">
      <c r="A10" s="309" t="s">
        <v>116</v>
      </c>
      <c r="B10" s="310"/>
      <c r="C10" s="310"/>
      <c r="D10" s="310"/>
      <c r="E10" s="310"/>
      <c r="F10" s="310"/>
      <c r="G10" s="310"/>
      <c r="H10" s="310"/>
      <c r="I10" s="311"/>
      <c r="L10" s="286" t="s">
        <v>117</v>
      </c>
      <c r="M10" s="287"/>
      <c r="N10" s="287"/>
      <c r="O10" s="287"/>
      <c r="P10" s="287"/>
      <c r="Q10" s="287"/>
      <c r="R10" s="287"/>
      <c r="S10" s="288"/>
      <c r="U10" s="140" t="s">
        <v>24</v>
      </c>
      <c r="V10" s="140" t="s">
        <v>7</v>
      </c>
      <c r="W10" s="140" t="s">
        <v>17</v>
      </c>
      <c r="X10" s="140" t="s">
        <v>18</v>
      </c>
      <c r="Y10" s="141" t="s">
        <v>19</v>
      </c>
      <c r="Z10" s="140" t="s">
        <v>20</v>
      </c>
      <c r="AA10" s="140" t="s">
        <v>21</v>
      </c>
      <c r="AB10" s="140" t="s">
        <v>25</v>
      </c>
    </row>
    <row r="11" spans="1:28" x14ac:dyDescent="0.25">
      <c r="A11" s="142" t="s">
        <v>16</v>
      </c>
      <c r="B11" s="143" t="s">
        <v>9</v>
      </c>
      <c r="C11" s="144" t="s">
        <v>4</v>
      </c>
      <c r="D11" s="143" t="s">
        <v>12</v>
      </c>
      <c r="E11" s="145" t="s">
        <v>5</v>
      </c>
      <c r="F11" s="312" t="s">
        <v>11</v>
      </c>
      <c r="G11" s="312"/>
      <c r="H11" s="312"/>
      <c r="I11" s="146" t="s">
        <v>88</v>
      </c>
      <c r="J11" s="147" t="s">
        <v>26</v>
      </c>
      <c r="L11" s="148" t="s">
        <v>8</v>
      </c>
      <c r="M11" s="289" t="s">
        <v>7</v>
      </c>
      <c r="N11" s="289"/>
      <c r="O11" s="149" t="s">
        <v>17</v>
      </c>
      <c r="P11" s="149" t="s">
        <v>18</v>
      </c>
      <c r="Q11" s="150" t="s">
        <v>19</v>
      </c>
      <c r="R11" s="149" t="s">
        <v>20</v>
      </c>
      <c r="S11" s="151" t="s">
        <v>21</v>
      </c>
      <c r="U11" s="152">
        <f>IF(AB11&gt;AB12,1,0)+IF(AB11&gt;AB13,1,0)+IF(AB11&gt;AB14,1,0)</f>
        <v>0</v>
      </c>
      <c r="V11" s="152" t="str">
        <f>A5</f>
        <v>Oerli Girls</v>
      </c>
      <c r="W11" s="152">
        <f>COUNTIF($J$12:$J$23,V11)</f>
        <v>0</v>
      </c>
      <c r="X11" s="152">
        <f>W16-W11</f>
        <v>0</v>
      </c>
      <c r="Y11" s="152">
        <f>Z11-AA11</f>
        <v>0</v>
      </c>
      <c r="Z11" s="152">
        <f>IF($C$12=V11,$F$12,0)+IF($E$12=V11,$H$12,0)+IF($C$13=V11,$F$13,0)+IF($E$13=V11,$H$13,0)+IF($C$14=V11,$F$14,0)+IF($E$14=V11,$H$14,0)+IF($C$15=V11,$F$15,0)+IF($E$15=V11,$H$15,0)+IF($C$16=V11,$F$16,0)+IF($E$16=V11,$H$16,0)+IF($C$17=V11,$F$17,0)+IF($E$17=V11,$H$17,0)+IF($C$18=V11,$F$18,0)+IF($E$18=V11,$H$18,0)+IF($C$19=V11,$F$19,0)+IF($E$19=V11,$H$19,0)+IF($C$20=V11,$F$20,0)+IF($E$20=V11,$H$20,0)+IF($C$21=V11,$F$21,0)+IF($E$21=V11,$H$21,0)+IF($C$22=V11,$F$22,0)+IF($E$22=V11,$H$22,0)+IF($C$23=V11,$F$23,0)+IF($E$23=V11,$H$23)</f>
        <v>0</v>
      </c>
      <c r="AA11" s="152">
        <f>IF($C$12=V11,$H$12,0)+IF($E$12=V11,$F$12,0)+IF($C$13=V11,$H$13,0)+IF($E$13=V11,$F$13,0)+IF($C$14=V11,$H$14,0)+IF($E$14=V11,$F$14,0)+IF($C$15=V11,$H$15,0)+IF($E$15=V11,$F$15,0)+IF($C$16=V11,$H$16,0)+IF($E$16=V11,$F$16,0)+IF($C$17=V11,$H$17,0)+IF($E$17=V11,$F$17,0)+IF($C$18=V11,$H$18,0)+IF($E$18=V11,$F$18,0)+IF($C$19=V11,$H$19,0)+IF($E$19=V11,$F$19,0)+IF($C$20=V11,$H$20,0)+IF($E$20=V11,$F$20,0)+IF($C$21=V11,$H$21,0)+IF($E$21=V11,$F$21,0)+IF($C$22=V11,$H$22,0)+IF($E$22=V11,$F$22,0)+IF($C$23=V11,$H$23,0)+IF($E$23=V11,$F$23)</f>
        <v>0</v>
      </c>
      <c r="AB11" s="152">
        <f>W11*1000000+Y11*10000+Z11*100</f>
        <v>0</v>
      </c>
    </row>
    <row r="12" spans="1:28" x14ac:dyDescent="0.25">
      <c r="A12" s="153">
        <v>1</v>
      </c>
      <c r="B12" s="154">
        <v>0.5</v>
      </c>
      <c r="C12" s="155" t="s">
        <v>111</v>
      </c>
      <c r="D12" s="156" t="s">
        <v>12</v>
      </c>
      <c r="E12" s="157" t="s">
        <v>112</v>
      </c>
      <c r="F12" s="133"/>
      <c r="G12" s="156" t="s">
        <v>12</v>
      </c>
      <c r="H12" s="134"/>
      <c r="I12" s="137" t="s">
        <v>114</v>
      </c>
      <c r="J12" s="159" t="str">
        <f>IF(F12&gt;H12,C12,IF(AND(H12="",F12=""),"",E12))</f>
        <v/>
      </c>
      <c r="L12" s="160">
        <v>1</v>
      </c>
      <c r="M12" s="290" t="str">
        <f>IF(OR($F$12="",$H$12="",$F$13="",$H$13=""),"",VLOOKUP($U5,$U$11:$AB$14,V5,FALSE))</f>
        <v/>
      </c>
      <c r="N12" s="290"/>
      <c r="O12" s="161" t="str">
        <f t="shared" ref="O12:S15" si="0">IF(OR($F$12="",$H$12="",$F$13="",$H$13=""),"",VLOOKUP($U5,$U$11:$AB$14,W5,FALSE))</f>
        <v/>
      </c>
      <c r="P12" s="161" t="str">
        <f t="shared" si="0"/>
        <v/>
      </c>
      <c r="Q12" s="161" t="str">
        <f t="shared" si="0"/>
        <v/>
      </c>
      <c r="R12" s="161" t="str">
        <f t="shared" si="0"/>
        <v/>
      </c>
      <c r="S12" s="162" t="str">
        <f t="shared" si="0"/>
        <v/>
      </c>
      <c r="U12" s="152">
        <f>IF(AB12&gt;AB13,1,0)+IF(AB12&gt;AB14,1,0)+IF(AB12&gt;AB11,1,0)</f>
        <v>0</v>
      </c>
      <c r="V12" s="152" t="str">
        <f>A6</f>
        <v>Nescoast Ballers</v>
      </c>
      <c r="W12" s="152">
        <f>COUNTIF($J$12:$J$23,V12)</f>
        <v>0</v>
      </c>
      <c r="X12" s="152">
        <f t="shared" ref="X12:X14" si="1">W17-W12</f>
        <v>0</v>
      </c>
      <c r="Y12" s="152">
        <f t="shared" ref="Y12:Y14" si="2">Z12-AA12</f>
        <v>0</v>
      </c>
      <c r="Z12" s="152">
        <f t="shared" ref="Z12:Z14" si="3">IF($C$12=V12,$F$12,0)+IF($E$12=V12,$H$12,0)+IF($C$13=V12,$F$13,0)+IF($E$13=V12,$H$13,0)+IF($C$14=V12,$F$14,0)+IF($E$14=V12,$H$14,0)+IF($C$15=V12,$F$15,0)+IF($E$15=V12,$H$15,0)+IF($C$16=V12,$F$16,0)+IF($E$16=V12,$H$16,0)+IF($C$17=V12,$F$17,0)+IF($E$17=V12,$H$17,0)+IF($C$18=V12,$F$18,0)+IF($E$18=V12,$H$18,0)+IF($C$19=V12,$F$19,0)+IF($E$19=V12,$H$19,0)+IF($C$20=V12,$F$20,0)+IF($E$20=V12,$H$20,0)+IF($C$21=V12,$F$21,0)+IF($E$21=V12,$H$21,0)+IF($C$22=V12,$F$22,0)+IF($E$22=V12,$H$22,0)+IF($C$23=V12,$F$23,0)+IF($E$23=V12,$H$23)</f>
        <v>0</v>
      </c>
      <c r="AA12" s="152">
        <f t="shared" ref="AA12:AA14" si="4">IF($C$12=V12,$H$12,0)+IF($E$12=V12,$F$12,0)+IF($C$13=V12,$H$13,0)+IF($E$13=V12,$F$13,0)+IF($C$14=V12,$H$14,0)+IF($E$14=V12,$F$14,0)+IF($C$15=V12,$H$15,0)+IF($E$15=V12,$F$15,0)+IF($C$16=V12,$H$16,0)+IF($E$16=V12,$F$16,0)+IF($C$17=V12,$H$17,0)+IF($E$17=V12,$F$17,0)+IF($C$18=V12,$H$18,0)+IF($E$18=V12,$F$18,0)+IF($C$19=V12,$H$19,0)+IF($E$19=V12,$F$19,0)+IF($C$20=V12,$H$20,0)+IF($E$20=V12,$F$20,0)+IF($C$21=V12,$H$21,0)+IF($E$21=V12,$F$21,0)+IF($C$22=V12,$H$22,0)+IF($E$22=V12,$F$22,0)+IF($C$23=V12,$H$23,0)+IF($E$23=V12,$F$23)</f>
        <v>0</v>
      </c>
      <c r="AB12" s="152">
        <f t="shared" ref="AB12:AB14" si="5">W12*1000000+Y12*10000+Z12*100</f>
        <v>0</v>
      </c>
    </row>
    <row r="13" spans="1:28" x14ac:dyDescent="0.25">
      <c r="A13" s="163">
        <v>2</v>
      </c>
      <c r="B13" s="164">
        <v>0.52083333333333304</v>
      </c>
      <c r="C13" s="165" t="s">
        <v>113</v>
      </c>
      <c r="D13" s="166" t="s">
        <v>12</v>
      </c>
      <c r="E13" s="167" t="s">
        <v>114</v>
      </c>
      <c r="F13" s="135"/>
      <c r="G13" s="166" t="s">
        <v>12</v>
      </c>
      <c r="H13" s="136"/>
      <c r="I13" s="136" t="s">
        <v>111</v>
      </c>
      <c r="J13" s="159" t="str">
        <f t="shared" ref="J13:J23" si="6">IF(F13&gt;H13,C13,IF(AND(H13="",F13=""),"",E13))</f>
        <v/>
      </c>
      <c r="L13" s="168">
        <v>2</v>
      </c>
      <c r="M13" s="291" t="str">
        <f>IF(OR($F$12="",$H$12="",$F$13="",$H$13=""),"",VLOOKUP($U6,$U$11:$AB$14,V6,FALSE))</f>
        <v/>
      </c>
      <c r="N13" s="292"/>
      <c r="O13" s="169" t="str">
        <f t="shared" si="0"/>
        <v/>
      </c>
      <c r="P13" s="169" t="str">
        <f t="shared" si="0"/>
        <v/>
      </c>
      <c r="Q13" s="169" t="str">
        <f t="shared" si="0"/>
        <v/>
      </c>
      <c r="R13" s="169" t="str">
        <f t="shared" si="0"/>
        <v/>
      </c>
      <c r="S13" s="170" t="str">
        <f t="shared" si="0"/>
        <v/>
      </c>
      <c r="U13" s="152">
        <f>IF(AB13&gt;AB14,1,0)+IF(AB13&gt;AB11,1,0)+IF(AB13&gt;AB12,1,0)</f>
        <v>0</v>
      </c>
      <c r="V13" s="152" t="str">
        <f>A7</f>
        <v>Echte Mürschter</v>
      </c>
      <c r="W13" s="152">
        <f>COUNTIF($J$12:$J$23,V13)</f>
        <v>0</v>
      </c>
      <c r="X13" s="152">
        <f>W18-W13</f>
        <v>0</v>
      </c>
      <c r="Y13" s="152">
        <f t="shared" si="2"/>
        <v>0</v>
      </c>
      <c r="Z13" s="152">
        <f>IF($C$12=V13,$F$12,0)+IF($E$12=V13,$H$12,0)+IF($C$13=V13,$F$13,0)+IF($E$13=V13,$H$13,0)+IF($C$14=V13,$F$14,0)+IF($E$14=V13,$H$14,0)+IF($C$15=V13,$F$15,0)+IF($E$15=V13,$H$15,0)+IF($C$16=V13,$F$16,0)+IF($E$16=V13,$H$16,0)+IF($C$17=V13,$F$17,0)+IF($E$17=V13,$H$17,0)+IF($C$18=V13,$F$18,0)+IF($E$18=V13,$H$18,0)+IF($C$19=V13,$F$19,0)+IF($E$19=V13,$H$19,0)+IF($C$20=V13,$F$20,0)+IF($E$20=V13,$H$20,0)+IF($C$21=V13,$F$21,0)+IF($E$21=V13,$H$21,0)+IF($C$22=V13,$F$22,0)+IF($E$22=V13,$H$22,0)+IF($C$23=V13,$F$23,0)+IF($E$23=V13,$H$23)</f>
        <v>0</v>
      </c>
      <c r="AA13" s="152">
        <f t="shared" si="4"/>
        <v>0</v>
      </c>
      <c r="AB13" s="152">
        <f t="shared" si="5"/>
        <v>0</v>
      </c>
    </row>
    <row r="14" spans="1:28" x14ac:dyDescent="0.25">
      <c r="A14" s="171">
        <v>3</v>
      </c>
      <c r="B14" s="154">
        <v>0.54166666666666696</v>
      </c>
      <c r="C14" s="158" t="s">
        <v>111</v>
      </c>
      <c r="D14" s="156" t="s">
        <v>12</v>
      </c>
      <c r="E14" s="172" t="s">
        <v>113</v>
      </c>
      <c r="F14" s="133"/>
      <c r="G14" s="156" t="s">
        <v>12</v>
      </c>
      <c r="H14" s="134"/>
      <c r="I14" s="134" t="s">
        <v>112</v>
      </c>
      <c r="J14" s="159" t="str">
        <f t="shared" si="6"/>
        <v/>
      </c>
      <c r="L14" s="168">
        <v>3</v>
      </c>
      <c r="M14" s="291" t="str">
        <f>IF(OR($F$12="",$H$12="",$F$13="",$H$13=""),"",VLOOKUP($U7,$U$11:$AB$14,V7,FALSE))</f>
        <v/>
      </c>
      <c r="N14" s="292"/>
      <c r="O14" s="169" t="str">
        <f t="shared" si="0"/>
        <v/>
      </c>
      <c r="P14" s="169" t="str">
        <f t="shared" si="0"/>
        <v/>
      </c>
      <c r="Q14" s="169" t="str">
        <f t="shared" si="0"/>
        <v/>
      </c>
      <c r="R14" s="169" t="str">
        <f t="shared" si="0"/>
        <v/>
      </c>
      <c r="S14" s="170" t="str">
        <f t="shared" si="0"/>
        <v/>
      </c>
      <c r="U14" s="152">
        <f>IF(AB14&gt;AB11,1,0)+IF(AB14&gt;AB12,1,0)+IF(AB14&gt;AB13,1,0)</f>
        <v>0</v>
      </c>
      <c r="V14" s="152" t="str">
        <f>A8</f>
        <v>Die Coolen</v>
      </c>
      <c r="W14" s="152">
        <f t="shared" ref="W14" si="7">COUNTIF($J$12:$J$23,V14)</f>
        <v>0</v>
      </c>
      <c r="X14" s="152">
        <f t="shared" si="1"/>
        <v>0</v>
      </c>
      <c r="Y14" s="152">
        <f t="shared" si="2"/>
        <v>0</v>
      </c>
      <c r="Z14" s="152">
        <f t="shared" si="3"/>
        <v>0</v>
      </c>
      <c r="AA14" s="152">
        <f t="shared" si="4"/>
        <v>0</v>
      </c>
      <c r="AB14" s="152">
        <f t="shared" si="5"/>
        <v>0</v>
      </c>
    </row>
    <row r="15" spans="1:28" x14ac:dyDescent="0.25">
      <c r="A15" s="163">
        <v>4</v>
      </c>
      <c r="B15" s="164">
        <v>0.5625</v>
      </c>
      <c r="C15" s="165" t="s">
        <v>112</v>
      </c>
      <c r="D15" s="166" t="s">
        <v>12</v>
      </c>
      <c r="E15" s="167" t="s">
        <v>114</v>
      </c>
      <c r="F15" s="135"/>
      <c r="G15" s="166" t="s">
        <v>12</v>
      </c>
      <c r="H15" s="136"/>
      <c r="I15" s="136" t="s">
        <v>113</v>
      </c>
      <c r="J15" s="159" t="str">
        <f t="shared" si="6"/>
        <v/>
      </c>
      <c r="L15" s="173">
        <v>4</v>
      </c>
      <c r="M15" s="293" t="str">
        <f>IF(OR($F$12="",$H$12="",$F$13="",$H$13=""),"",VLOOKUP($U8,$U$11:$AB$14,V8,FALSE))</f>
        <v/>
      </c>
      <c r="N15" s="294"/>
      <c r="O15" s="174" t="str">
        <f t="shared" si="0"/>
        <v/>
      </c>
      <c r="P15" s="174" t="str">
        <f t="shared" si="0"/>
        <v/>
      </c>
      <c r="Q15" s="174" t="str">
        <f t="shared" si="0"/>
        <v/>
      </c>
      <c r="R15" s="174" t="str">
        <f t="shared" si="0"/>
        <v/>
      </c>
      <c r="S15" s="175" t="str">
        <f t="shared" si="0"/>
        <v/>
      </c>
      <c r="V15" s="159"/>
      <c r="W15" s="159" t="s">
        <v>81</v>
      </c>
    </row>
    <row r="16" spans="1:28" x14ac:dyDescent="0.25">
      <c r="A16" s="171">
        <v>5</v>
      </c>
      <c r="B16" s="154">
        <v>0.58333333333333304</v>
      </c>
      <c r="C16" s="158" t="s">
        <v>111</v>
      </c>
      <c r="D16" s="156" t="s">
        <v>12</v>
      </c>
      <c r="E16" s="172" t="s">
        <v>114</v>
      </c>
      <c r="F16" s="133"/>
      <c r="G16" s="156" t="s">
        <v>12</v>
      </c>
      <c r="H16" s="134"/>
      <c r="I16" s="134" t="s">
        <v>112</v>
      </c>
      <c r="J16" s="159" t="str">
        <f t="shared" si="6"/>
        <v/>
      </c>
      <c r="V16" s="159" t="str">
        <f>V11</f>
        <v>Oerli Girls</v>
      </c>
      <c r="W16" s="159">
        <f>IF(AND(OR($C$13=V16,$E$13=V16),OR($F$13&lt;&gt;"",$H$13&lt;&gt;"")),1,0)+IF(AND(OR($C$14=V16,$E$14=V16),OR($F$14&lt;&gt;"",$H$14&lt;&gt;"")),1,0)+IF(AND(OR($C$15=V16,$E$15=V16),OR($F$15&lt;&gt;"",$H$15&lt;&gt;"")),1,0)+IF(AND(OR($C$16=V16,$E$16=V16),OR($F$16&lt;&gt;"",$H$16&lt;&gt;"")),1,0)+IF(AND(OR($C$17=V16,$E$17=V16),OR($F$17&lt;&gt;"",$H$17&lt;&gt;"")),1,0)+IF(AND(OR($C$18=V16,$E$18=V16),OR($F$18&lt;&gt;"",$H$18&lt;&gt;"")),1,0)+IF(AND(OR($C$19=V16,$E$19=V16),OR($F$19&lt;&gt;"",$H$19&lt;&gt;"")),1,0)+IF(AND(OR($C$20=V16,$E$20=V16),OR($F$20&lt;&gt;"",$H$20&lt;&gt;"")),1,0)+IF(AND(OR($C$21=V16,$E$21=V16),OR($F$21&lt;&gt;"",$H$21&lt;&gt;"")),1,0)+IF(AND(OR($C$22=V16,$E$22=V16),OR($F$22&lt;&gt;"",$H$22&lt;&gt;"")),1,0)+IF(AND(OR($C$23=V16,$E$23=V16),OR($F$23&lt;&gt;"",$H$23&lt;&gt;"")),1,0)+IF(AND(OR($C$12=V16,$E$12=V16),OR($F$12&lt;&gt;"",$H$12&lt;&gt;"")),1,0)</f>
        <v>0</v>
      </c>
    </row>
    <row r="17" spans="1:23" x14ac:dyDescent="0.25">
      <c r="A17" s="163">
        <v>6</v>
      </c>
      <c r="B17" s="164">
        <v>0.60416666666666696</v>
      </c>
      <c r="C17" s="165" t="s">
        <v>113</v>
      </c>
      <c r="D17" s="166" t="s">
        <v>12</v>
      </c>
      <c r="E17" s="167" t="s">
        <v>112</v>
      </c>
      <c r="F17" s="135"/>
      <c r="G17" s="166" t="s">
        <v>12</v>
      </c>
      <c r="H17" s="136"/>
      <c r="I17" s="136" t="s">
        <v>111</v>
      </c>
      <c r="J17" s="159" t="str">
        <f t="shared" si="6"/>
        <v/>
      </c>
      <c r="L17" s="302" t="s">
        <v>118</v>
      </c>
      <c r="M17" s="303"/>
      <c r="N17" s="303"/>
      <c r="O17" s="303"/>
      <c r="P17" s="303"/>
      <c r="Q17" s="303"/>
      <c r="R17" s="303"/>
      <c r="S17" s="304"/>
      <c r="V17" s="159" t="str">
        <f t="shared" ref="V17:V19" si="8">V12</f>
        <v>Nescoast Ballers</v>
      </c>
      <c r="W17" s="159">
        <f t="shared" ref="W17:W19" si="9">IF(AND(OR($C$13=V17,$E$13=V17),OR($F$13&lt;&gt;"",$H$13&lt;&gt;"")),1,0)+IF(AND(OR($C$14=V17,$E$14=V17),OR($F$14&lt;&gt;"",$H$14&lt;&gt;"")),1,0)+IF(AND(OR($C$15=V17,$E$15=V17),OR($F$15&lt;&gt;"",$H$15&lt;&gt;"")),1,0)+IF(AND(OR($C$16=V17,$E$16=V17),OR($F$16&lt;&gt;"",$H$16&lt;&gt;"")),1,0)+IF(AND(OR($C$17=V17,$E$17=V17),OR($F$17&lt;&gt;"",$H$17&lt;&gt;"")),1,0)+IF(AND(OR($C$18=V17,$E$18=V17),OR($F$18&lt;&gt;"",$H$18&lt;&gt;"")),1,0)+IF(AND(OR($C$19=V17,$E$19=V17),OR($F$19&lt;&gt;"",$H$19&lt;&gt;"")),1,0)+IF(AND(OR($C$20=V17,$E$20=V17),OR($F$20&lt;&gt;"",$H$20&lt;&gt;"")),1,0)+IF(AND(OR($C$21=V17,$E$21=V17),OR($F$21&lt;&gt;"",$H$21&lt;&gt;"")),1,0)+IF(AND(OR($C$22=V17,$E$22=V17),OR($F$22&lt;&gt;"",$H$22&lt;&gt;"")),1,0)+IF(AND(OR($C$23=V17,$E$23=V17),OR($F$23&lt;&gt;"",$H$23&lt;&gt;"")),1,0)+IF(AND(OR($C$12=V17,$E$12=V17),OR($F$12&lt;&gt;"",$H$12&lt;&gt;"")),1,0)</f>
        <v>0</v>
      </c>
    </row>
    <row r="18" spans="1:23" x14ac:dyDescent="0.25">
      <c r="A18" s="171">
        <v>7</v>
      </c>
      <c r="B18" s="154">
        <v>0.625</v>
      </c>
      <c r="C18" s="158" t="s">
        <v>111</v>
      </c>
      <c r="D18" s="156" t="s">
        <v>12</v>
      </c>
      <c r="E18" s="172" t="s">
        <v>112</v>
      </c>
      <c r="F18" s="133"/>
      <c r="G18" s="156" t="s">
        <v>12</v>
      </c>
      <c r="H18" s="134"/>
      <c r="I18" s="134" t="s">
        <v>113</v>
      </c>
      <c r="J18" s="159" t="str">
        <f t="shared" si="6"/>
        <v/>
      </c>
      <c r="L18" s="305" t="s">
        <v>53</v>
      </c>
      <c r="M18" s="306"/>
      <c r="N18" s="307" t="s">
        <v>7</v>
      </c>
      <c r="O18" s="307"/>
      <c r="P18" s="307"/>
      <c r="Q18" s="307"/>
      <c r="R18" s="307"/>
      <c r="S18" s="308"/>
      <c r="V18" s="159" t="str">
        <f t="shared" si="8"/>
        <v>Echte Mürschter</v>
      </c>
      <c r="W18" s="159">
        <f>IF(AND(OR($C$13=V18,$E$13=V18),OR($F$13&lt;&gt;"",$H$13&lt;&gt;"")),1,0)+IF(AND(OR($C$14=V18,$E$14=V18),OR($F$14&lt;&gt;"",$H$14&lt;&gt;"")),1,0)+IF(AND(OR($C$15=V18,$E$15=V18),OR($F$15&lt;&gt;"",$H$15&lt;&gt;"")),1,0)+IF(AND(OR($C$16=V18,$E$16=V18),OR($F$16&lt;&gt;"",$H$16&lt;&gt;"")),1,0)+IF(AND(OR($C$17=V18,$E$17=V18),OR($F$17&lt;&gt;"",$H$17&lt;&gt;"")),1,0)+IF(AND(OR($C$18=V18,$E$18=V18),OR($F$18&lt;&gt;"",$H$18&lt;&gt;"")),1,0)+IF(AND(OR($C$19=V18,$E$19=V18),OR($F$19&lt;&gt;"",$H$19&lt;&gt;"")),1,0)+IF(AND(OR($C$20=V18,$E$20=V18),OR($F$20&lt;&gt;"",$H$20&lt;&gt;"")),1,0)+IF(AND(OR($C$21=V18,$E$21=V18),OR($F$21&lt;&gt;"",$H$21&lt;&gt;"")),1,0)+IF(AND(OR($C$22=V18,$E$22=V18),OR($F$22&lt;&gt;"",$H$22&lt;&gt;"")),1,0)+IF(AND(OR($C$23=V18,$E$23=V18),OR($F$23&lt;&gt;"",$H$23&lt;&gt;"")),1,0)+IF(AND(OR($C$12=V18,$E$12=V18),OR($F$12&lt;&gt;"",$H$12&lt;&gt;"")),1,0)</f>
        <v>0</v>
      </c>
    </row>
    <row r="19" spans="1:23" x14ac:dyDescent="0.25">
      <c r="A19" s="163">
        <v>8</v>
      </c>
      <c r="B19" s="164">
        <v>0.64583333333333304</v>
      </c>
      <c r="C19" s="165" t="s">
        <v>113</v>
      </c>
      <c r="D19" s="166" t="s">
        <v>12</v>
      </c>
      <c r="E19" s="167" t="s">
        <v>114</v>
      </c>
      <c r="F19" s="135"/>
      <c r="G19" s="166" t="s">
        <v>12</v>
      </c>
      <c r="H19" s="136"/>
      <c r="I19" s="136" t="s">
        <v>112</v>
      </c>
      <c r="J19" s="159" t="str">
        <f t="shared" si="6"/>
        <v/>
      </c>
      <c r="L19" s="282">
        <v>1</v>
      </c>
      <c r="M19" s="283"/>
      <c r="N19" s="284" t="str">
        <f>IF(OR($F$22="",$H$22="",$F$23="",$H$23=""),"",M12)</f>
        <v/>
      </c>
      <c r="O19" s="284"/>
      <c r="P19" s="284"/>
      <c r="Q19" s="284"/>
      <c r="R19" s="284"/>
      <c r="S19" s="285"/>
      <c r="V19" s="159" t="str">
        <f t="shared" si="8"/>
        <v>Die Coolen</v>
      </c>
      <c r="W19" s="159">
        <f t="shared" si="9"/>
        <v>0</v>
      </c>
    </row>
    <row r="20" spans="1:23" x14ac:dyDescent="0.25">
      <c r="A20" s="171">
        <v>9</v>
      </c>
      <c r="B20" s="154">
        <v>0.66666666666666696</v>
      </c>
      <c r="C20" s="158" t="s">
        <v>111</v>
      </c>
      <c r="D20" s="156" t="s">
        <v>12</v>
      </c>
      <c r="E20" s="172" t="s">
        <v>113</v>
      </c>
      <c r="F20" s="133"/>
      <c r="G20" s="156" t="s">
        <v>12</v>
      </c>
      <c r="H20" s="134"/>
      <c r="I20" s="134" t="s">
        <v>114</v>
      </c>
      <c r="J20" s="159" t="str">
        <f t="shared" si="6"/>
        <v/>
      </c>
      <c r="L20" s="329">
        <v>2</v>
      </c>
      <c r="M20" s="330"/>
      <c r="N20" s="317" t="str">
        <f t="shared" ref="N20:N22" si="10">IF(OR($F$22="",$H$22="",$F$23="",$H$23=""),"",M13)</f>
        <v/>
      </c>
      <c r="O20" s="318"/>
      <c r="P20" s="318"/>
      <c r="Q20" s="318"/>
      <c r="R20" s="318"/>
      <c r="S20" s="319"/>
    </row>
    <row r="21" spans="1:23" x14ac:dyDescent="0.25">
      <c r="A21" s="163">
        <v>10</v>
      </c>
      <c r="B21" s="164">
        <v>0.6875</v>
      </c>
      <c r="C21" s="165" t="s">
        <v>112</v>
      </c>
      <c r="D21" s="166" t="s">
        <v>12</v>
      </c>
      <c r="E21" s="167" t="s">
        <v>114</v>
      </c>
      <c r="F21" s="135"/>
      <c r="G21" s="166" t="s">
        <v>12</v>
      </c>
      <c r="H21" s="136"/>
      <c r="I21" s="136" t="s">
        <v>111</v>
      </c>
      <c r="J21" s="159" t="str">
        <f t="shared" si="6"/>
        <v/>
      </c>
      <c r="L21" s="320">
        <v>3</v>
      </c>
      <c r="M21" s="321"/>
      <c r="N21" s="322" t="str">
        <f t="shared" si="10"/>
        <v/>
      </c>
      <c r="O21" s="323"/>
      <c r="P21" s="323"/>
      <c r="Q21" s="323"/>
      <c r="R21" s="323"/>
      <c r="S21" s="324"/>
    </row>
    <row r="22" spans="1:23" x14ac:dyDescent="0.25">
      <c r="A22" s="171">
        <v>11</v>
      </c>
      <c r="B22" s="154">
        <v>0.70833333333333304</v>
      </c>
      <c r="C22" s="158" t="s">
        <v>111</v>
      </c>
      <c r="D22" s="156" t="s">
        <v>12</v>
      </c>
      <c r="E22" s="172" t="s">
        <v>114</v>
      </c>
      <c r="F22" s="133"/>
      <c r="G22" s="156" t="s">
        <v>12</v>
      </c>
      <c r="H22" s="134"/>
      <c r="I22" s="134" t="s">
        <v>113</v>
      </c>
      <c r="J22" s="159" t="str">
        <f t="shared" si="6"/>
        <v/>
      </c>
      <c r="L22" s="325">
        <v>4</v>
      </c>
      <c r="M22" s="326"/>
      <c r="N22" s="293" t="str">
        <f t="shared" si="10"/>
        <v/>
      </c>
      <c r="O22" s="327"/>
      <c r="P22" s="327"/>
      <c r="Q22" s="327"/>
      <c r="R22" s="327"/>
      <c r="S22" s="328"/>
    </row>
    <row r="23" spans="1:23" x14ac:dyDescent="0.25">
      <c r="A23" s="163">
        <v>12</v>
      </c>
      <c r="B23" s="164">
        <f>B22+($AV$6/1440)</f>
        <v>0.70833333333333304</v>
      </c>
      <c r="C23" s="165" t="s">
        <v>113</v>
      </c>
      <c r="D23" s="166" t="s">
        <v>12</v>
      </c>
      <c r="E23" s="167" t="s">
        <v>112</v>
      </c>
      <c r="F23" s="135"/>
      <c r="G23" s="166" t="s">
        <v>12</v>
      </c>
      <c r="H23" s="136"/>
      <c r="I23" s="136" t="s">
        <v>114</v>
      </c>
      <c r="J23" s="159" t="str">
        <f t="shared" si="6"/>
        <v/>
      </c>
    </row>
  </sheetData>
  <sheetProtection algorithmName="SHA-512" hashValue="JhMwBhpMkol48Oc2D8hPE1ChFRS1a/76eBfF+51zZIZNWDA5qkEoqxDpqAG0zQMYz6fXXKQ71HQC60k+v6GuCA==" saltValue="D1zoyjijzOJinee/aMXjlw==" spinCount="100000" sheet="1" objects="1" scenarios="1"/>
  <mergeCells count="26">
    <mergeCell ref="N20:S20"/>
    <mergeCell ref="L21:M21"/>
    <mergeCell ref="N21:S21"/>
    <mergeCell ref="L22:M22"/>
    <mergeCell ref="N22:S22"/>
    <mergeCell ref="L20:M20"/>
    <mergeCell ref="A1:S2"/>
    <mergeCell ref="V4:AA4"/>
    <mergeCell ref="L17:S17"/>
    <mergeCell ref="L18:M18"/>
    <mergeCell ref="N18:S18"/>
    <mergeCell ref="A10:I10"/>
    <mergeCell ref="F11:H11"/>
    <mergeCell ref="A4:E4"/>
    <mergeCell ref="A5:E5"/>
    <mergeCell ref="A6:E6"/>
    <mergeCell ref="A7:E7"/>
    <mergeCell ref="A8:E8"/>
    <mergeCell ref="L19:M19"/>
    <mergeCell ref="N19:S19"/>
    <mergeCell ref="L10:S10"/>
    <mergeCell ref="M11:N11"/>
    <mergeCell ref="M12:N12"/>
    <mergeCell ref="M13:N13"/>
    <mergeCell ref="M14:N14"/>
    <mergeCell ref="M15:N15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Spielplan</vt:lpstr>
      <vt:lpstr>Spiele und Kampfgericht</vt:lpstr>
      <vt:lpstr>U18-Turnier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Maurer</dc:creator>
  <cp:lastModifiedBy>Nico Maurer</cp:lastModifiedBy>
  <dcterms:created xsi:type="dcterms:W3CDTF">2019-04-17T13:27:35Z</dcterms:created>
  <dcterms:modified xsi:type="dcterms:W3CDTF">2019-05-03T15:23:32Z</dcterms:modified>
</cp:coreProperties>
</file>